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0" yWindow="0" windowWidth="19200" windowHeight="6315" tabRatio="863"/>
  </bookViews>
  <sheets>
    <sheet name="NOTAS" sheetId="6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2" i="60" l="1"/>
  <c r="C643" i="60"/>
  <c r="A633" i="60"/>
  <c r="C618" i="60"/>
  <c r="C595" i="60"/>
  <c r="C580" i="60"/>
  <c r="C572" i="60"/>
  <c r="D552" i="60"/>
  <c r="C552" i="60"/>
  <c r="D544" i="60"/>
  <c r="C544" i="60"/>
  <c r="D542" i="60"/>
  <c r="C542" i="60"/>
  <c r="D540" i="60"/>
  <c r="C540" i="60"/>
  <c r="D534" i="60"/>
  <c r="C534" i="60"/>
  <c r="D531" i="60"/>
  <c r="C531" i="60"/>
  <c r="D527" i="60"/>
  <c r="D526" i="60" s="1"/>
  <c r="C527" i="60"/>
  <c r="C526" i="60" s="1"/>
  <c r="D521" i="60"/>
  <c r="D520" i="60" s="1"/>
  <c r="C521" i="60"/>
  <c r="C520" i="60" s="1"/>
  <c r="D514" i="60"/>
  <c r="C514" i="60"/>
  <c r="D512" i="60"/>
  <c r="D511" i="60" s="1"/>
  <c r="C512" i="60"/>
  <c r="C511" i="60" s="1"/>
  <c r="D502" i="60"/>
  <c r="C502" i="60"/>
  <c r="D496" i="60"/>
  <c r="C496" i="60"/>
  <c r="D493" i="60"/>
  <c r="C493" i="60"/>
  <c r="D484" i="60"/>
  <c r="C484" i="60"/>
  <c r="D480" i="60"/>
  <c r="C480" i="60"/>
  <c r="D478" i="60"/>
  <c r="C478" i="60"/>
  <c r="D476" i="60"/>
  <c r="C476" i="60"/>
  <c r="D474" i="60"/>
  <c r="C474" i="60"/>
  <c r="D472" i="60"/>
  <c r="D468" i="60"/>
  <c r="C468" i="60"/>
  <c r="C467" i="60" s="1"/>
  <c r="D467" i="60"/>
  <c r="D455" i="60"/>
  <c r="C455" i="60"/>
  <c r="D446" i="60"/>
  <c r="C446" i="60"/>
  <c r="D438" i="60"/>
  <c r="C438" i="60"/>
  <c r="D433" i="60"/>
  <c r="C433" i="60"/>
  <c r="E426" i="60" s="1"/>
  <c r="C412" i="60"/>
  <c r="C408" i="60"/>
  <c r="C403" i="60"/>
  <c r="E395" i="60"/>
  <c r="C381" i="60"/>
  <c r="E381" i="60" s="1"/>
  <c r="C373" i="60"/>
  <c r="C369" i="60"/>
  <c r="C362" i="60"/>
  <c r="E358" i="60" s="1"/>
  <c r="C341" i="60"/>
  <c r="E341" i="60" s="1"/>
  <c r="D337" i="60"/>
  <c r="G334" i="60"/>
  <c r="F334" i="60"/>
  <c r="E334" i="60"/>
  <c r="D331" i="60"/>
  <c r="D328" i="60"/>
  <c r="D327" i="60"/>
  <c r="D326" i="60"/>
  <c r="G324" i="60"/>
  <c r="F324" i="60"/>
  <c r="E324" i="60"/>
  <c r="C324" i="60"/>
  <c r="H324" i="60" s="1"/>
  <c r="C317" i="60"/>
  <c r="E312" i="60" s="1"/>
  <c r="E306" i="60"/>
  <c r="E290" i="60"/>
  <c r="D290" i="60"/>
  <c r="C290" i="60"/>
  <c r="F290" i="60" s="1"/>
  <c r="E278" i="60"/>
  <c r="D278" i="60"/>
  <c r="C278" i="60"/>
  <c r="E270" i="60"/>
  <c r="D270" i="60"/>
  <c r="C270" i="60"/>
  <c r="E264" i="60"/>
  <c r="E260" i="60"/>
  <c r="C255" i="60"/>
  <c r="E255" i="60" s="1"/>
  <c r="C246" i="60"/>
  <c r="E246" i="60" s="1"/>
  <c r="H234" i="60"/>
  <c r="H229" i="60"/>
  <c r="E223" i="60"/>
  <c r="F270" i="60" l="1"/>
  <c r="E401" i="60"/>
  <c r="D461" i="60"/>
  <c r="C627" i="60"/>
  <c r="D471" i="60"/>
  <c r="C483" i="60"/>
  <c r="D530" i="60"/>
  <c r="D529" i="60" s="1"/>
  <c r="E369" i="60"/>
  <c r="C461" i="60"/>
  <c r="E438" i="60" s="1"/>
  <c r="C530" i="60"/>
  <c r="C529" i="60" s="1"/>
  <c r="C585" i="60"/>
  <c r="D483" i="60"/>
  <c r="D466" i="60" s="1"/>
  <c r="D562" i="60" s="1"/>
  <c r="D324" i="60"/>
  <c r="C466" i="60"/>
  <c r="C562" i="60" l="1"/>
  <c r="E465" i="60"/>
  <c r="C200" i="60" l="1"/>
  <c r="C211" i="60" l="1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C83" i="60"/>
  <c r="C81" i="60"/>
  <c r="C79" i="60"/>
  <c r="C73" i="60"/>
  <c r="C70" i="60"/>
  <c r="C39" i="60"/>
  <c r="C36" i="60"/>
  <c r="C30" i="60"/>
  <c r="C27" i="60"/>
  <c r="C21" i="60"/>
  <c r="C57" i="60" l="1"/>
  <c r="C94" i="60"/>
  <c r="E94" i="60" s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9" i="60"/>
  <c r="E9" i="60" s="1"/>
</calcChain>
</file>

<file path=xl/sharedStrings.xml><?xml version="1.0" encoding="utf-8"?>
<sst xmlns="http://schemas.openxmlformats.org/spreadsheetml/2006/main" count="750" uniqueCount="515">
  <si>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</si>
  <si>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</si>
  <si>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</si>
  <si>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</si>
  <si>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</si>
  <si>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</si>
  <si>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</si>
  <si>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</si>
  <si>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</si>
  <si>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</si>
  <si>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</si>
  <si>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</si>
  <si>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</si>
  <si>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</si>
  <si>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</si>
  <si>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Valores en Custodia</t>
  </si>
  <si>
    <t>CUENTAS DE ORDEN CONTABLES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</si>
  <si>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</si>
  <si>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</si>
  <si>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</si>
  <si>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</si>
  <si>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</si>
  <si>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</si>
  <si>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</si>
  <si>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</si>
  <si>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</si>
  <si>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</si>
  <si>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</si>
  <si>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</si>
  <si>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</si>
  <si>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</si>
  <si>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</si>
  <si>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</si>
  <si>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</si>
  <si>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</si>
  <si>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</si>
  <si>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</si>
  <si>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</si>
  <si>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</si>
  <si>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</si>
  <si>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</si>
  <si>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</si>
  <si>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</si>
  <si>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</si>
  <si>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</si>
  <si>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</si>
  <si>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</si>
  <si>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</si>
  <si>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</si>
  <si>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</si>
  <si>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</si>
  <si>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</si>
  <si>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</si>
  <si>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</si>
  <si>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</si>
  <si>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</si>
  <si>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</si>
  <si>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</si>
  <si>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</si>
  <si>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</si>
  <si>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</si>
  <si>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</si>
  <si>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</si>
  <si>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</si>
  <si>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</si>
  <si>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</si>
  <si>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</si>
  <si>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</si>
  <si>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</si>
  <si>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</si>
  <si>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</si>
  <si>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</si>
  <si>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</si>
  <si>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</si>
  <si>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</si>
  <si>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</si>
  <si>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</si>
  <si>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</si>
  <si>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</si>
  <si>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</si>
  <si>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</si>
  <si>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</si>
  <si>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</si>
  <si>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</si>
  <si>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</si>
  <si>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</si>
  <si>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</si>
  <si>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</si>
  <si>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</si>
  <si>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</si>
  <si>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</si>
  <si>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</si>
  <si>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</si>
  <si>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</si>
  <si>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</si>
  <si>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</si>
  <si>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</si>
  <si>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</si>
  <si>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</si>
  <si>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</si>
  <si>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</si>
  <si>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</si>
  <si>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</si>
  <si>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</si>
  <si>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</si>
  <si>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</si>
  <si>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</si>
  <si>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</si>
  <si>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</si>
  <si>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</si>
  <si>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</si>
  <si>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</si>
  <si>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</si>
  <si>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</si>
  <si>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</si>
  <si>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</si>
  <si>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</si>
  <si>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</si>
  <si>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</si>
  <si>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</si>
  <si>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</si>
  <si>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</si>
  <si>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</si>
  <si>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</si>
  <si>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</si>
  <si>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</si>
  <si>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</si>
  <si>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</si>
  <si>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</si>
  <si>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</si>
  <si>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</si>
  <si>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</si>
  <si>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</si>
  <si>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</si>
  <si>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</si>
  <si>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</si>
  <si>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</si>
  <si>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</si>
  <si>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</si>
  <si>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</si>
  <si>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</si>
  <si>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</si>
  <si>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</si>
  <si>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</si>
  <si>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</si>
  <si>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</si>
  <si>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</si>
  <si>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</si>
  <si>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</si>
  <si>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</si>
  <si>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</si>
  <si>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</si>
  <si>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</si>
  <si>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</si>
  <si>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</si>
  <si>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</si>
  <si>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</si>
  <si>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</si>
  <si>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</si>
  <si>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</si>
  <si>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</si>
  <si>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</si>
  <si>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</si>
  <si>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</si>
  <si>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</si>
  <si>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</si>
  <si>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</si>
  <si>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</si>
  <si>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</si>
  <si>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</si>
  <si>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</si>
  <si>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</si>
  <si>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</si>
  <si>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</si>
  <si>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</si>
  <si>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</si>
  <si>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</si>
  <si>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</si>
  <si>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</si>
  <si>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</si>
  <si>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</si>
  <si>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</si>
  <si>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</si>
  <si>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</si>
  <si>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</si>
  <si>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</si>
  <si>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</si>
  <si>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</si>
  <si>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</si>
  <si>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</si>
  <si>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</si>
  <si>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</si>
  <si>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</si>
  <si>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</si>
  <si>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</si>
  <si>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</si>
  <si>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</si>
  <si>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</si>
  <si>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</si>
  <si>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</si>
  <si>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</si>
  <si>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</si>
  <si>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</si>
  <si>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</si>
  <si>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</si>
  <si>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</si>
  <si>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</si>
  <si>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</si>
  <si>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</si>
  <si>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</si>
  <si>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</si>
  <si>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</si>
  <si>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</si>
  <si>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</si>
  <si>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</si>
  <si>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</si>
  <si>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</si>
  <si>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</si>
  <si>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</si>
  <si>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</si>
  <si>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</si>
  <si>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</si>
  <si>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</si>
  <si>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</si>
  <si>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</si>
  <si>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</si>
  <si>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</si>
  <si>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</si>
  <si>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</si>
  <si>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</si>
  <si>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</si>
  <si>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</si>
  <si>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</si>
  <si>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</si>
  <si>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</si>
  <si>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</si>
  <si>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</si>
  <si>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</si>
  <si>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</si>
  <si>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</si>
  <si>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</si>
  <si>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</si>
  <si>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</si>
  <si>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</si>
  <si>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</si>
  <si>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</si>
  <si>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</si>
  <si>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</si>
  <si>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</si>
  <si>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</si>
  <si>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</si>
  <si>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</si>
  <si>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</si>
  <si>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</si>
  <si>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</si>
  <si>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</si>
  <si>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</si>
  <si>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</si>
  <si>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</si>
  <si>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</si>
  <si>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</si>
  <si>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</si>
  <si>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</si>
  <si>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</si>
  <si>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</si>
  <si>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</si>
  <si>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</si>
  <si>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</si>
  <si>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</si>
  <si>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</si>
  <si>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</si>
  <si>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</si>
  <si>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</si>
  <si>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</si>
  <si>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</si>
  <si>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</si>
  <si>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</si>
  <si>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</si>
  <si>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</si>
  <si>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</si>
  <si>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</si>
  <si>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</si>
  <si>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</si>
  <si>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</si>
  <si>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</si>
  <si>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</si>
  <si>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</si>
  <si>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</si>
  <si>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</si>
  <si>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</si>
  <si>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</si>
  <si>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</si>
  <si>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</si>
  <si>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</si>
  <si>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</si>
  <si>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</si>
  <si>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</si>
  <si>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</si>
  <si>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</si>
  <si>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</si>
  <si>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</si>
  <si>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</si>
  <si>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</si>
  <si>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</si>
  <si>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</si>
  <si>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</si>
  <si>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</si>
  <si>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</si>
  <si>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</si>
  <si>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</si>
  <si>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</si>
  <si>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</si>
  <si>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</si>
  <si>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</si>
  <si>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</si>
  <si>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</si>
  <si>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</si>
  <si>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</si>
  <si>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</si>
  <si>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</si>
  <si>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</si>
  <si>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</si>
  <si>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</si>
  <si>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</si>
  <si>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</si>
  <si>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</si>
  <si>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</si>
  <si>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</si>
  <si>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</si>
  <si>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</si>
  <si>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</si>
  <si>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</si>
  <si>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</si>
  <si>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</si>
  <si>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</si>
  <si>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</si>
  <si>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</si>
  <si>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</si>
  <si>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</si>
  <si>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</si>
  <si>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</si>
  <si>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</si>
  <si>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</si>
  <si>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</si>
  <si>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</si>
  <si>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</si>
  <si>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</si>
  <si>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</si>
  <si>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</si>
  <si>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</si>
  <si>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</si>
  <si>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</si>
  <si>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</si>
  <si>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</si>
  <si>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</si>
  <si>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</si>
  <si>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</si>
  <si>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</si>
  <si>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</si>
  <si>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</si>
  <si>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</si>
  <si>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</si>
  <si>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</si>
  <si>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</si>
  <si>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</si>
  <si>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</si>
  <si>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</si>
  <si>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</si>
  <si>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</si>
  <si>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</si>
  <si>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</si>
  <si>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</si>
  <si>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</si>
  <si>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</si>
  <si>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</si>
  <si>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</si>
  <si>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</si>
  <si>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</si>
  <si>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</si>
  <si>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</si>
  <si>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</si>
  <si>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</si>
  <si>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</si>
  <si>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</si>
  <si>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</si>
  <si>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</si>
  <si>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</si>
  <si>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</si>
  <si>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</si>
  <si>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</si>
  <si>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</si>
  <si>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</si>
  <si>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</si>
  <si>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</si>
  <si>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</si>
  <si>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</si>
  <si>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</si>
  <si>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</si>
  <si>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</si>
  <si>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</si>
  <si>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</si>
  <si>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</si>
  <si>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</si>
  <si>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</si>
  <si>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</si>
  <si>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</si>
  <si>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</si>
  <si>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</si>
  <si>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</si>
  <si>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</si>
  <si>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</si>
  <si>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</si>
  <si>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</si>
  <si>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</si>
  <si>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</si>
  <si>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</si>
  <si>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Otros Activos Circulantes</t>
  </si>
  <si>
    <t>Ingresos por Venta de Bienes y Prestación de Servicios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</si>
  <si>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</si>
  <si>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</si>
  <si>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</si>
  <si>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</si>
  <si>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</si>
  <si>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</si>
  <si>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</si>
  <si>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</si>
  <si>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20XN</t>
  </si>
  <si>
    <t>20XN-1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</si>
  <si>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</si>
  <si>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</si>
  <si>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</si>
  <si>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</si>
  <si>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</si>
  <si>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</si>
  <si>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</si>
  <si>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</si>
  <si>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</si>
  <si>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</si>
  <si>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</si>
  <si>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</si>
  <si>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</si>
  <si>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</si>
  <si>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</si>
  <si>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</si>
  <si>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</si>
  <si>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</si>
  <si>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</si>
  <si>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</si>
  <si>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</si>
  <si>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</si>
  <si>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</si>
  <si>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</si>
  <si>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</si>
  <si>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</si>
  <si>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</si>
  <si>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</si>
  <si>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</si>
  <si>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</si>
  <si>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</si>
  <si>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</si>
  <si>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</si>
  <si>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</si>
  <si>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</si>
  <si>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</si>
  <si>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</si>
  <si>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</si>
  <si>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</si>
  <si>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</si>
  <si>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</si>
  <si>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</si>
  <si>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</si>
  <si>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</si>
  <si>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</si>
  <si>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</si>
  <si>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</si>
  <si>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</si>
  <si>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</si>
  <si>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</si>
  <si>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</si>
  <si>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</si>
  <si>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</si>
  <si>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</si>
  <si>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</si>
  <si>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</si>
  <si>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</si>
  <si>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</si>
  <si>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</si>
  <si>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</si>
  <si>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</si>
  <si>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</si>
  <si>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</si>
  <si>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</si>
  <si>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</si>
  <si>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</si>
  <si>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</si>
  <si>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</si>
  <si>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</si>
  <si>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</si>
  <si>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</si>
  <si>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</si>
  <si>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</si>
  <si>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</si>
  <si>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</si>
  <si>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EFE-01 EFECTIVO Y EQUIVALENTES</t>
  </si>
  <si>
    <t>EFE-02 ADQ. DE ACT. DE INVERSIÓN EFECTIVAMENTE PAGADAS</t>
  </si>
  <si>
    <t>EFE-03 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</si>
  <si>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</si>
  <si>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</si>
  <si>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</si>
  <si>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</si>
  <si>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</si>
  <si>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</si>
  <si>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UNIVERSIDAD TECNOLOGICA DE LEON</t>
  </si>
  <si>
    <t>Del 1 de Enero al 31 de Marzo de 2025</t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</si>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</sst>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68">
    <xf numFmtId="0" fontId="0" fillId="0" borderId="0" xfId="0"/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0" fontId="11" fillId="4" borderId="0" xfId="11" applyFont="1" applyFill="1"/>
    <xf numFmtId="0" fontId="12" fillId="5" borderId="0" xfId="11" applyFont="1" applyFill="1"/>
    <xf numFmtId="0" fontId="9" fillId="0" borderId="0" xfId="11" applyFont="1"/>
    <xf numFmtId="0" fontId="2" fillId="0" borderId="0" xfId="11" applyFont="1" applyAlignment="1">
      <alignment horizontal="center" vertical="center"/>
    </xf>
    <xf numFmtId="0" fontId="2" fillId="0" borderId="0" xfId="11" applyFont="1"/>
    <xf numFmtId="0" fontId="2" fillId="0" borderId="0" xfId="11" applyFont="1" applyAlignment="1">
      <alignment wrapText="1"/>
    </xf>
    <xf numFmtId="0" fontId="2" fillId="0" borderId="0" xfId="11" applyFont="1" applyAlignment="1">
      <alignment horizontal="center"/>
    </xf>
    <xf numFmtId="9" fontId="2" fillId="0" borderId="0" xfId="11" applyNumberFormat="1" applyFont="1"/>
    <xf numFmtId="0" fontId="8" fillId="7" borderId="2" xfId="12" applyFont="1" applyFill="1" applyBorder="1" applyAlignment="1">
      <alignment vertical="center"/>
    </xf>
    <xf numFmtId="0" fontId="5" fillId="0" borderId="0" xfId="12" applyFont="1"/>
    <xf numFmtId="0" fontId="8" fillId="0" borderId="3" xfId="12" applyFont="1" applyBorder="1" applyAlignment="1">
      <alignment vertical="center"/>
    </xf>
    <xf numFmtId="0" fontId="8" fillId="0" borderId="3" xfId="12" applyFont="1" applyBorder="1" applyAlignment="1">
      <alignment horizontal="right" vertical="center"/>
    </xf>
    <xf numFmtId="0" fontId="5" fillId="0" borderId="2" xfId="12" applyFont="1" applyBorder="1"/>
    <xf numFmtId="0" fontId="9" fillId="0" borderId="6" xfId="12" applyFont="1" applyBorder="1" applyAlignment="1">
      <alignment horizontal="left" vertical="center" wrapText="1" indent="1"/>
    </xf>
    <xf numFmtId="0" fontId="9" fillId="0" borderId="2" xfId="12" applyFont="1" applyBorder="1" applyAlignment="1">
      <alignment horizontal="left" vertical="center"/>
    </xf>
    <xf numFmtId="0" fontId="9" fillId="0" borderId="3" xfId="12" applyFont="1" applyBorder="1" applyAlignment="1">
      <alignment horizontal="left" vertical="center" indent="1"/>
    </xf>
    <xf numFmtId="0" fontId="9" fillId="0" borderId="3" xfId="12" applyFont="1" applyBorder="1" applyAlignment="1">
      <alignment horizontal="left" vertical="center" wrapText="1"/>
    </xf>
    <xf numFmtId="4" fontId="9" fillId="0" borderId="3" xfId="12" applyNumberFormat="1" applyFont="1" applyBorder="1" applyAlignment="1">
      <alignment horizontal="right" vertical="center" wrapText="1" indent="1"/>
    </xf>
    <xf numFmtId="0" fontId="8" fillId="0" borderId="2" xfId="12" applyFont="1" applyBorder="1" applyAlignment="1">
      <alignment vertical="center"/>
    </xf>
    <xf numFmtId="0" fontId="2" fillId="0" borderId="2" xfId="12" applyFont="1" applyBorder="1" applyAlignment="1">
      <alignment horizontal="left" vertical="center"/>
    </xf>
    <xf numFmtId="0" fontId="2" fillId="0" borderId="2" xfId="12" applyFont="1" applyBorder="1" applyAlignment="1">
      <alignment horizontal="left"/>
    </xf>
    <xf numFmtId="0" fontId="9" fillId="0" borderId="3" xfId="12" applyFont="1" applyBorder="1" applyAlignment="1">
      <alignment horizontal="left" vertical="center"/>
    </xf>
    <xf numFmtId="4" fontId="9" fillId="0" borderId="5" xfId="12" applyNumberFormat="1" applyFont="1" applyBorder="1" applyAlignment="1">
      <alignment horizontal="right" vertical="center" indent="1"/>
    </xf>
    <xf numFmtId="0" fontId="8" fillId="7" borderId="1" xfId="12" applyFont="1" applyFill="1" applyBorder="1" applyAlignment="1">
      <alignment vertical="center"/>
    </xf>
    <xf numFmtId="0" fontId="2" fillId="0" borderId="3" xfId="12" applyFont="1" applyBorder="1" applyAlignment="1">
      <alignment horizontal="left" vertical="center" indent="1"/>
    </xf>
    <xf numFmtId="0" fontId="2" fillId="0" borderId="2" xfId="12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 indent="1"/>
    </xf>
    <xf numFmtId="0" fontId="5" fillId="0" borderId="3" xfId="12" applyFont="1" applyBorder="1"/>
    <xf numFmtId="4" fontId="8" fillId="0" borderId="3" xfId="12" applyNumberFormat="1" applyFont="1" applyBorder="1" applyAlignment="1">
      <alignment horizontal="right" vertical="center"/>
    </xf>
    <xf numFmtId="0" fontId="8" fillId="0" borderId="6" xfId="12" applyFont="1" applyBorder="1" applyAlignment="1">
      <alignment vertical="center"/>
    </xf>
    <xf numFmtId="0" fontId="9" fillId="0" borderId="3" xfId="12" applyFont="1" applyBorder="1" applyAlignment="1">
      <alignment vertical="center"/>
    </xf>
    <xf numFmtId="4" fontId="9" fillId="0" borderId="3" xfId="12" applyNumberFormat="1" applyFont="1" applyBorder="1" applyAlignment="1">
      <alignment horizontal="right" vertical="center"/>
    </xf>
    <xf numFmtId="0" fontId="8" fillId="2" borderId="2" xfId="12" applyFont="1" applyFill="1" applyBorder="1" applyAlignment="1">
      <alignment vertical="center"/>
    </xf>
    <xf numFmtId="0" fontId="8" fillId="7" borderId="7" xfId="12" applyFont="1" applyFill="1" applyBorder="1" applyAlignment="1">
      <alignment vertical="center"/>
    </xf>
    <xf numFmtId="0" fontId="2" fillId="0" borderId="6" xfId="12" applyFont="1" applyBorder="1" applyAlignment="1">
      <alignment horizontal="left" vertical="center" indent="1"/>
    </xf>
    <xf numFmtId="0" fontId="2" fillId="0" borderId="3" xfId="12" applyFont="1" applyBorder="1" applyAlignment="1">
      <alignment vertical="center"/>
    </xf>
    <xf numFmtId="4" fontId="2" fillId="0" borderId="3" xfId="12" applyNumberFormat="1" applyFont="1" applyBorder="1" applyAlignment="1">
      <alignment horizontal="right" vertical="center"/>
    </xf>
    <xf numFmtId="0" fontId="1" fillId="0" borderId="2" xfId="12" applyFont="1" applyBorder="1" applyAlignment="1">
      <alignment vertical="center"/>
    </xf>
    <xf numFmtId="0" fontId="1" fillId="0" borderId="6" xfId="12" applyFont="1" applyBorder="1" applyAlignment="1">
      <alignment vertical="center"/>
    </xf>
    <xf numFmtId="49" fontId="2" fillId="0" borderId="2" xfId="12" applyNumberFormat="1" applyFont="1" applyBorder="1"/>
    <xf numFmtId="0" fontId="2" fillId="0" borderId="3" xfId="12" applyFont="1" applyBorder="1"/>
    <xf numFmtId="9" fontId="2" fillId="0" borderId="0" xfId="13" applyFont="1"/>
    <xf numFmtId="0" fontId="5" fillId="0" borderId="0" xfId="0" applyFont="1" applyAlignment="1">
      <alignment horizontal="center"/>
    </xf>
    <xf numFmtId="49" fontId="2" fillId="0" borderId="2" xfId="12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2" applyNumberFormat="1" applyFont="1" applyFill="1" applyBorder="1" applyAlignment="1">
      <alignment horizontal="right" vertical="center" wrapText="1" indent="1"/>
    </xf>
    <xf numFmtId="3" fontId="8" fillId="0" borderId="1" xfId="12" applyNumberFormat="1" applyFont="1" applyBorder="1" applyAlignment="1">
      <alignment horizontal="right" vertical="center" wrapText="1" indent="1"/>
    </xf>
    <xf numFmtId="3" fontId="9" fillId="0" borderId="1" xfId="12" applyNumberFormat="1" applyFont="1" applyBorder="1" applyAlignment="1">
      <alignment horizontal="right" vertical="center" wrapText="1" indent="1"/>
    </xf>
    <xf numFmtId="3" fontId="9" fillId="0" borderId="1" xfId="12" applyNumberFormat="1" applyFont="1" applyBorder="1" applyAlignment="1">
      <alignment horizontal="right" vertical="center" indent="1"/>
    </xf>
    <xf numFmtId="3" fontId="8" fillId="7" borderId="1" xfId="12" applyNumberFormat="1" applyFont="1" applyFill="1" applyBorder="1" applyAlignment="1">
      <alignment horizontal="right" vertical="center"/>
    </xf>
    <xf numFmtId="3" fontId="2" fillId="0" borderId="1" xfId="12" applyNumberFormat="1" applyFont="1" applyBorder="1" applyAlignment="1">
      <alignment horizontal="right" vertical="center" wrapText="1" indent="1"/>
    </xf>
    <xf numFmtId="3" fontId="1" fillId="0" borderId="1" xfId="12" applyNumberFormat="1" applyFont="1" applyBorder="1" applyAlignment="1">
      <alignment horizontal="right" vertical="center" wrapText="1" indent="1"/>
    </xf>
    <xf numFmtId="3" fontId="2" fillId="0" borderId="1" xfId="12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2" applyFont="1" applyBorder="1" applyAlignment="1">
      <alignment horizontal="left" vertical="center" indent="1"/>
    </xf>
    <xf numFmtId="0" fontId="1" fillId="0" borderId="0" xfId="11" applyFont="1"/>
    <xf numFmtId="0" fontId="1" fillId="0" borderId="0" xfId="11" applyFont="1" applyAlignment="1">
      <alignment horizontal="center" vertical="center"/>
    </xf>
    <xf numFmtId="0" fontId="1" fillId="0" borderId="0" xfId="11" applyFont="1" applyAlignment="1">
      <alignment wrapText="1"/>
    </xf>
    <xf numFmtId="0" fontId="1" fillId="0" borderId="0" xfId="11" applyFont="1" applyAlignment="1">
      <alignment horizontal="center"/>
    </xf>
    <xf numFmtId="9" fontId="1" fillId="0" borderId="0" xfId="11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5" xfId="12" applyFont="1" applyBorder="1" applyAlignment="1">
      <alignment horizontal="left" vertical="center" indent="1"/>
    </xf>
    <xf numFmtId="4" fontId="9" fillId="0" borderId="5" xfId="12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2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8" xfId="12" applyFont="1" applyFill="1" applyBorder="1" applyAlignment="1">
      <alignment horizontal="center" vertical="center"/>
    </xf>
    <xf numFmtId="0" fontId="9" fillId="0" borderId="0" xfId="12" applyFont="1" applyAlignment="1">
      <alignment horizontal="left" vertical="center"/>
    </xf>
    <xf numFmtId="4" fontId="9" fillId="0" borderId="0" xfId="12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1" applyFont="1" applyFill="1" applyAlignment="1">
      <alignment horizontal="center"/>
    </xf>
    <xf numFmtId="0" fontId="12" fillId="5" borderId="0" xfId="11" applyFont="1" applyFill="1" applyAlignment="1">
      <alignment horizontal="center" vertical="center"/>
    </xf>
    <xf numFmtId="3" fontId="1" fillId="0" borderId="0" xfId="11" applyNumberFormat="1" applyFont="1"/>
    <xf numFmtId="3" fontId="2" fillId="0" borderId="0" xfId="11" applyNumberFormat="1" applyFont="1"/>
    <xf numFmtId="3" fontId="9" fillId="0" borderId="0" xfId="11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3" fillId="0" borderId="0" xfId="0" applyNumberFormat="1" applyFont="1"/>
    <xf numFmtId="3" fontId="14" fillId="0" borderId="0" xfId="0" applyNumberFormat="1" applyFont="1"/>
    <xf numFmtId="3" fontId="8" fillId="0" borderId="0" xfId="18" applyNumberFormat="1" applyFont="1" applyFill="1"/>
    <xf numFmtId="3" fontId="8" fillId="0" borderId="0" xfId="0" applyNumberFormat="1" applyFont="1"/>
    <xf numFmtId="3" fontId="9" fillId="0" borderId="0" xfId="18" applyNumberFormat="1" applyFont="1" applyFill="1"/>
    <xf numFmtId="3" fontId="8" fillId="0" borderId="0" xfId="17" applyNumberFormat="1" applyFont="1" applyFill="1"/>
    <xf numFmtId="3" fontId="9" fillId="0" borderId="0" xfId="17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6" xfId="12" applyNumberFormat="1" applyFont="1" applyBorder="1" applyAlignment="1">
      <alignment horizontal="right" vertical="center" wrapText="1" indent="1"/>
    </xf>
    <xf numFmtId="0" fontId="8" fillId="7" borderId="2" xfId="12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8" xfId="12" applyFont="1" applyFill="1" applyBorder="1" applyAlignment="1">
      <alignment horizontal="center" vertical="center"/>
    </xf>
    <xf numFmtId="0" fontId="7" fillId="7" borderId="5" xfId="12" applyFont="1" applyFill="1" applyBorder="1" applyAlignment="1">
      <alignment horizontal="center" vertical="center"/>
    </xf>
    <xf numFmtId="0" fontId="7" fillId="7" borderId="10" xfId="12" applyFont="1" applyFill="1" applyBorder="1" applyAlignment="1">
      <alignment horizontal="center" vertical="center"/>
    </xf>
    <xf numFmtId="0" fontId="7" fillId="7" borderId="4" xfId="12" applyFont="1" applyFill="1" applyBorder="1" applyAlignment="1">
      <alignment horizontal="center" vertical="center"/>
    </xf>
    <xf numFmtId="0" fontId="7" fillId="7" borderId="0" xfId="12" applyFont="1" applyFill="1" applyAlignment="1">
      <alignment horizontal="center" vertical="center"/>
    </xf>
    <xf numFmtId="0" fontId="7" fillId="7" borderId="11" xfId="12" applyFont="1" applyFill="1" applyBorder="1" applyAlignment="1">
      <alignment horizontal="center" vertical="center"/>
    </xf>
    <xf numFmtId="0" fontId="7" fillId="7" borderId="7" xfId="12" applyFont="1" applyFill="1" applyBorder="1" applyAlignment="1">
      <alignment horizontal="center" vertical="center"/>
    </xf>
    <xf numFmtId="0" fontId="7" fillId="7" borderId="9" xfId="12" applyFont="1" applyFill="1" applyBorder="1" applyAlignment="1">
      <alignment horizontal="center" vertical="center"/>
    </xf>
    <xf numFmtId="0" fontId="7" fillId="7" borderId="12" xfId="12" applyFont="1" applyFill="1" applyBorder="1" applyAlignment="1">
      <alignment horizontal="center" vertical="center"/>
    </xf>
    <xf numFmtId="0" fontId="8" fillId="7" borderId="2" xfId="12" applyFont="1" applyFill="1" applyBorder="1" applyAlignment="1">
      <alignment horizontal="center" vertical="center"/>
    </xf>
    <xf numFmtId="0" fontId="8" fillId="7" borderId="6" xfId="12" applyFont="1" applyFill="1" applyBorder="1" applyAlignment="1">
      <alignment horizontal="center" vertical="center"/>
    </xf>
    <xf numFmtId="0" fontId="1" fillId="7" borderId="8" xfId="12" applyFont="1" applyFill="1" applyBorder="1" applyAlignment="1" applyProtection="1">
      <alignment horizontal="center" vertical="center" wrapText="1"/>
      <protection locked="0"/>
    </xf>
    <xf numFmtId="0" fontId="1" fillId="7" borderId="5" xfId="12" applyFont="1" applyFill="1" applyBorder="1" applyAlignment="1" applyProtection="1">
      <alignment horizontal="center" vertical="center" wrapText="1"/>
      <protection locked="0"/>
    </xf>
    <xf numFmtId="0" fontId="1" fillId="7" borderId="10" xfId="12" applyFont="1" applyFill="1" applyBorder="1" applyAlignment="1" applyProtection="1">
      <alignment horizontal="center" vertical="center" wrapText="1"/>
      <protection locked="0"/>
    </xf>
    <xf numFmtId="0" fontId="1" fillId="7" borderId="4" xfId="12" applyFont="1" applyFill="1" applyBorder="1" applyAlignment="1" applyProtection="1">
      <alignment horizontal="center" vertical="center" wrapText="1"/>
      <protection locked="0"/>
    </xf>
    <xf numFmtId="0" fontId="1" fillId="7" borderId="0" xfId="12" applyFont="1" applyFill="1" applyAlignment="1" applyProtection="1">
      <alignment horizontal="center" vertical="center" wrapText="1"/>
      <protection locked="0"/>
    </xf>
    <xf numFmtId="0" fontId="1" fillId="7" borderId="11" xfId="12" applyFont="1" applyFill="1" applyBorder="1" applyAlignment="1" applyProtection="1">
      <alignment horizontal="center" vertical="center" wrapText="1"/>
      <protection locked="0"/>
    </xf>
    <xf numFmtId="0" fontId="7" fillId="7" borderId="2" xfId="12" applyFont="1" applyFill="1" applyBorder="1" applyAlignment="1">
      <alignment horizontal="center" vertical="center"/>
    </xf>
    <xf numFmtId="0" fontId="7" fillId="7" borderId="6" xfId="12" applyFont="1" applyFill="1" applyBorder="1" applyAlignment="1">
      <alignment horizontal="center" vertical="center"/>
    </xf>
    <xf numFmtId="0" fontId="7" fillId="7" borderId="1" xfId="12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9" fillId="0" borderId="0" xfId="9" applyFont="1" applyAlignment="1">
      <alignment horizontal="center"/>
    </xf>
  </cellXfs>
  <cellStyles count="19">
    <cellStyle name="Millares" xfId="17" builtinId="3"/>
    <cellStyle name="Millares 2" xfId="1"/>
    <cellStyle name="Millares 2 2" xfId="14"/>
    <cellStyle name="Millares 2 3" xfId="15"/>
    <cellStyle name="Millares 3" xfId="18"/>
    <cellStyle name="Millares 4" xfId="16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2"/>
    <cellStyle name="Normal 3 3" xfId="11"/>
    <cellStyle name="Normal 4" xfId="4"/>
    <cellStyle name="Normal 5" xfId="5"/>
    <cellStyle name="Normal 56" xfId="6"/>
    <cellStyle name="Porcentaje" xfId="13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1"/>
  <sheetViews>
    <sheetView tabSelected="1" zoomScaleNormal="100" workbookViewId="0">
      <selection sqref="A1:C1"/>
    </sheetView>
  </sheetViews>
  <sheetFormatPr baseColWidth="10" defaultColWidth="9.140625" defaultRowHeight="11.25" x14ac:dyDescent="0.2"/>
  <cols>
    <col min="1" max="1" width="10" style="5" customWidth="1"/>
    <col min="2" max="2" width="83" style="5" customWidth="1"/>
    <col min="3" max="4" width="15.5703125" style="5" customWidth="1"/>
    <col min="5" max="5" width="24.140625" style="5" bestFit="1" customWidth="1"/>
    <col min="6" max="16384" width="9.140625" style="5"/>
  </cols>
  <sheetData>
    <row r="1" spans="1:5" s="10" customFormat="1" ht="18.95" customHeight="1" x14ac:dyDescent="0.25">
      <c r="A1" s="140" t="s">
        <v>512</v>
      </c>
      <c r="B1" s="140"/>
      <c r="C1" s="140"/>
      <c r="D1" s="1" t="s">
        <v>418</v>
      </c>
      <c r="E1" s="9">
        <v>2025</v>
      </c>
    </row>
    <row r="2" spans="1:5" s="2" customFormat="1" ht="18.95" customHeight="1" x14ac:dyDescent="0.25">
      <c r="A2" s="140" t="s">
        <v>423</v>
      </c>
      <c r="B2" s="140"/>
      <c r="C2" s="140"/>
      <c r="D2" s="1" t="s">
        <v>419</v>
      </c>
      <c r="E2" s="9" t="s">
        <v>421</v>
      </c>
    </row>
    <row r="3" spans="1:5" s="2" customFormat="1" ht="18.95" customHeight="1" x14ac:dyDescent="0.25">
      <c r="A3" s="140" t="s">
        <v>513</v>
      </c>
      <c r="B3" s="140"/>
      <c r="C3" s="140"/>
      <c r="D3" s="1" t="s">
        <v>420</v>
      </c>
      <c r="E3" s="9">
        <v>1</v>
      </c>
    </row>
    <row r="4" spans="1:5" s="2" customFormat="1" ht="18.95" customHeight="1" x14ac:dyDescent="0.25">
      <c r="A4" s="140" t="s">
        <v>438</v>
      </c>
      <c r="B4" s="140"/>
      <c r="C4" s="140"/>
      <c r="D4" s="1"/>
      <c r="E4" s="9"/>
    </row>
    <row r="5" spans="1:5" x14ac:dyDescent="0.2">
      <c r="A5" s="3" t="s">
        <v>46</v>
      </c>
      <c r="B5" s="4"/>
      <c r="C5" s="4"/>
      <c r="D5" s="4"/>
      <c r="E5" s="4"/>
    </row>
    <row r="7" spans="1:5" x14ac:dyDescent="0.2">
      <c r="A7" s="21" t="s">
        <v>478</v>
      </c>
      <c r="B7" s="21"/>
      <c r="C7" s="21"/>
      <c r="D7" s="21"/>
      <c r="E7" s="21"/>
    </row>
    <row r="8" spans="1:5" x14ac:dyDescent="0.2">
      <c r="A8" s="22" t="s">
        <v>20</v>
      </c>
      <c r="B8" s="22" t="s">
        <v>17</v>
      </c>
      <c r="C8" s="22" t="s">
        <v>18</v>
      </c>
      <c r="D8" s="116" t="s">
        <v>205</v>
      </c>
      <c r="E8" s="117" t="s">
        <v>507</v>
      </c>
    </row>
    <row r="9" spans="1:5" x14ac:dyDescent="0.2">
      <c r="A9" s="87">
        <v>4000</v>
      </c>
      <c r="B9" s="86" t="s">
        <v>476</v>
      </c>
      <c r="C9" s="118">
        <f>SUM(C10+C57+C69)</f>
        <v>0</v>
      </c>
      <c r="D9" s="62"/>
      <c r="E9" s="23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87">
        <v>4100</v>
      </c>
      <c r="B10" s="86" t="s">
        <v>152</v>
      </c>
      <c r="C10" s="118">
        <v>0</v>
      </c>
      <c r="D10" s="62">
        <v>0</v>
      </c>
      <c r="E10" s="23">
        <v>0</v>
      </c>
    </row>
    <row r="11" spans="1:5" x14ac:dyDescent="0.2">
      <c r="A11" s="87">
        <v>4110</v>
      </c>
      <c r="B11" s="86" t="s">
        <v>153</v>
      </c>
      <c r="C11" s="118">
        <v>0</v>
      </c>
      <c r="D11" s="62">
        <v>0</v>
      </c>
      <c r="E11" s="23">
        <v>0</v>
      </c>
    </row>
    <row r="12" spans="1:5" x14ac:dyDescent="0.2">
      <c r="A12" s="24">
        <v>4111</v>
      </c>
      <c r="B12" s="25" t="s">
        <v>154</v>
      </c>
      <c r="C12" s="119">
        <v>0</v>
      </c>
      <c r="D12" s="62"/>
      <c r="E12" s="23"/>
    </row>
    <row r="13" spans="1:5" x14ac:dyDescent="0.2">
      <c r="A13" s="24">
        <v>4112</v>
      </c>
      <c r="B13" s="25" t="s">
        <v>155</v>
      </c>
      <c r="C13" s="119">
        <v>0</v>
      </c>
      <c r="D13" s="62"/>
      <c r="E13" s="23"/>
    </row>
    <row r="14" spans="1:5" x14ac:dyDescent="0.2">
      <c r="A14" s="24">
        <v>4113</v>
      </c>
      <c r="B14" s="25" t="s">
        <v>156</v>
      </c>
      <c r="C14" s="119">
        <v>0</v>
      </c>
      <c r="D14" s="62"/>
      <c r="E14" s="23"/>
    </row>
    <row r="15" spans="1:5" x14ac:dyDescent="0.2">
      <c r="A15" s="24">
        <v>4114</v>
      </c>
      <c r="B15" s="25" t="s">
        <v>157</v>
      </c>
      <c r="C15" s="119">
        <v>0</v>
      </c>
      <c r="D15" s="62"/>
      <c r="E15" s="23"/>
    </row>
    <row r="16" spans="1:5" x14ac:dyDescent="0.2">
      <c r="A16" s="24">
        <v>4115</v>
      </c>
      <c r="B16" s="25" t="s">
        <v>158</v>
      </c>
      <c r="C16" s="119">
        <v>0</v>
      </c>
      <c r="D16" s="62"/>
      <c r="E16" s="23"/>
    </row>
    <row r="17" spans="1:5" x14ac:dyDescent="0.2">
      <c r="A17" s="24">
        <v>4116</v>
      </c>
      <c r="B17" s="25" t="s">
        <v>159</v>
      </c>
      <c r="C17" s="119">
        <v>0</v>
      </c>
      <c r="D17" s="62"/>
      <c r="E17" s="23"/>
    </row>
    <row r="18" spans="1:5" x14ac:dyDescent="0.2">
      <c r="A18" s="24">
        <v>4117</v>
      </c>
      <c r="B18" s="25" t="s">
        <v>160</v>
      </c>
      <c r="C18" s="119">
        <v>0</v>
      </c>
      <c r="D18" s="62"/>
      <c r="E18" s="23"/>
    </row>
    <row r="19" spans="1:5" ht="22.5" x14ac:dyDescent="0.2">
      <c r="A19" s="24">
        <v>4118</v>
      </c>
      <c r="B19" s="26" t="s">
        <v>338</v>
      </c>
      <c r="C19" s="119">
        <v>0</v>
      </c>
      <c r="D19" s="62"/>
      <c r="E19" s="23"/>
    </row>
    <row r="20" spans="1:5" x14ac:dyDescent="0.2">
      <c r="A20" s="24">
        <v>4119</v>
      </c>
      <c r="B20" s="25" t="s">
        <v>161</v>
      </c>
      <c r="C20" s="119">
        <v>0</v>
      </c>
      <c r="D20" s="62"/>
      <c r="E20" s="23"/>
    </row>
    <row r="21" spans="1:5" x14ac:dyDescent="0.2">
      <c r="A21" s="87">
        <v>4120</v>
      </c>
      <c r="B21" s="86" t="s">
        <v>162</v>
      </c>
      <c r="C21" s="118">
        <f>SUM(C22:C26)</f>
        <v>0</v>
      </c>
      <c r="D21" s="62"/>
      <c r="E21" s="23"/>
    </row>
    <row r="22" spans="1:5" x14ac:dyDescent="0.2">
      <c r="A22" s="24">
        <v>4121</v>
      </c>
      <c r="B22" s="25" t="s">
        <v>163</v>
      </c>
      <c r="C22" s="119">
        <v>0</v>
      </c>
      <c r="D22" s="62"/>
      <c r="E22" s="23"/>
    </row>
    <row r="23" spans="1:5" x14ac:dyDescent="0.2">
      <c r="A23" s="24">
        <v>4122</v>
      </c>
      <c r="B23" s="25" t="s">
        <v>339</v>
      </c>
      <c r="C23" s="119">
        <v>0</v>
      </c>
      <c r="D23" s="62"/>
      <c r="E23" s="23"/>
    </row>
    <row r="24" spans="1:5" x14ac:dyDescent="0.2">
      <c r="A24" s="24">
        <v>4123</v>
      </c>
      <c r="B24" s="25" t="s">
        <v>164</v>
      </c>
      <c r="C24" s="119">
        <v>0</v>
      </c>
      <c r="D24" s="62"/>
      <c r="E24" s="23"/>
    </row>
    <row r="25" spans="1:5" x14ac:dyDescent="0.2">
      <c r="A25" s="24">
        <v>4124</v>
      </c>
      <c r="B25" s="25" t="s">
        <v>165</v>
      </c>
      <c r="C25" s="119">
        <v>0</v>
      </c>
      <c r="D25" s="62"/>
      <c r="E25" s="23"/>
    </row>
    <row r="26" spans="1:5" x14ac:dyDescent="0.2">
      <c r="A26" s="24">
        <v>4129</v>
      </c>
      <c r="B26" s="25" t="s">
        <v>166</v>
      </c>
      <c r="C26" s="119">
        <v>0</v>
      </c>
      <c r="D26" s="62"/>
      <c r="E26" s="23"/>
    </row>
    <row r="27" spans="1:5" x14ac:dyDescent="0.2">
      <c r="A27" s="87">
        <v>4130</v>
      </c>
      <c r="B27" s="86" t="s">
        <v>167</v>
      </c>
      <c r="C27" s="118">
        <f>SUM(C28:C29)</f>
        <v>0</v>
      </c>
      <c r="D27" s="62"/>
      <c r="E27" s="23"/>
    </row>
    <row r="28" spans="1:5" x14ac:dyDescent="0.2">
      <c r="A28" s="24">
        <v>4131</v>
      </c>
      <c r="B28" s="25" t="s">
        <v>168</v>
      </c>
      <c r="C28" s="119">
        <v>0</v>
      </c>
      <c r="D28" s="62"/>
      <c r="E28" s="23"/>
    </row>
    <row r="29" spans="1:5" ht="22.5" x14ac:dyDescent="0.2">
      <c r="A29" s="24">
        <v>4132</v>
      </c>
      <c r="B29" s="26" t="s">
        <v>340</v>
      </c>
      <c r="C29" s="119">
        <v>0</v>
      </c>
      <c r="D29" s="62"/>
      <c r="E29" s="23"/>
    </row>
    <row r="30" spans="1:5" x14ac:dyDescent="0.2">
      <c r="A30" s="87">
        <v>4140</v>
      </c>
      <c r="B30" s="86" t="s">
        <v>169</v>
      </c>
      <c r="C30" s="118">
        <f>SUM(C31:C35)</f>
        <v>0</v>
      </c>
      <c r="D30" s="62"/>
      <c r="E30" s="23"/>
    </row>
    <row r="31" spans="1:5" x14ac:dyDescent="0.2">
      <c r="A31" s="24">
        <v>4141</v>
      </c>
      <c r="B31" s="25" t="s">
        <v>170</v>
      </c>
      <c r="C31" s="119">
        <v>0</v>
      </c>
      <c r="D31" s="62"/>
      <c r="E31" s="23"/>
    </row>
    <row r="32" spans="1:5" x14ac:dyDescent="0.2">
      <c r="A32" s="24">
        <v>4143</v>
      </c>
      <c r="B32" s="25" t="s">
        <v>171</v>
      </c>
      <c r="C32" s="119">
        <v>0</v>
      </c>
      <c r="D32" s="62"/>
      <c r="E32" s="23"/>
    </row>
    <row r="33" spans="1:5" x14ac:dyDescent="0.2">
      <c r="A33" s="24">
        <v>4144</v>
      </c>
      <c r="B33" s="25" t="s">
        <v>172</v>
      </c>
      <c r="C33" s="119">
        <v>0</v>
      </c>
      <c r="D33" s="62"/>
      <c r="E33" s="23"/>
    </row>
    <row r="34" spans="1:5" ht="22.5" x14ac:dyDescent="0.2">
      <c r="A34" s="24">
        <v>4145</v>
      </c>
      <c r="B34" s="26" t="s">
        <v>341</v>
      </c>
      <c r="C34" s="119">
        <v>0</v>
      </c>
      <c r="D34" s="62"/>
      <c r="E34" s="23"/>
    </row>
    <row r="35" spans="1:5" x14ac:dyDescent="0.2">
      <c r="A35" s="24">
        <v>4149</v>
      </c>
      <c r="B35" s="25" t="s">
        <v>173</v>
      </c>
      <c r="C35" s="119">
        <v>0</v>
      </c>
      <c r="D35" s="62"/>
      <c r="E35" s="23"/>
    </row>
    <row r="36" spans="1:5" x14ac:dyDescent="0.2">
      <c r="A36" s="87">
        <v>4150</v>
      </c>
      <c r="B36" s="86" t="s">
        <v>342</v>
      </c>
      <c r="C36" s="118">
        <f>SUM(C37:C38)</f>
        <v>0</v>
      </c>
      <c r="D36" s="62"/>
      <c r="E36" s="23"/>
    </row>
    <row r="37" spans="1:5" x14ac:dyDescent="0.2">
      <c r="A37" s="24">
        <v>4151</v>
      </c>
      <c r="B37" s="25" t="s">
        <v>342</v>
      </c>
      <c r="C37" s="119">
        <v>0</v>
      </c>
      <c r="D37" s="62"/>
      <c r="E37" s="23"/>
    </row>
    <row r="38" spans="1:5" ht="22.5" x14ac:dyDescent="0.2">
      <c r="A38" s="24">
        <v>4154</v>
      </c>
      <c r="B38" s="26" t="s">
        <v>343</v>
      </c>
      <c r="C38" s="119">
        <v>0</v>
      </c>
      <c r="D38" s="62"/>
      <c r="E38" s="23"/>
    </row>
    <row r="39" spans="1:5" x14ac:dyDescent="0.2">
      <c r="A39" s="87">
        <v>4160</v>
      </c>
      <c r="B39" s="86" t="s">
        <v>344</v>
      </c>
      <c r="C39" s="118">
        <f>SUM(C40:C47)</f>
        <v>2025</v>
      </c>
      <c r="D39" s="62"/>
      <c r="E39" s="23"/>
    </row>
    <row r="40" spans="1:5" x14ac:dyDescent="0.2">
      <c r="A40" s="24">
        <v>4161</v>
      </c>
      <c r="B40" s="25" t="s">
        <v>174</v>
      </c>
      <c r="C40" s="119">
        <v>0</v>
      </c>
      <c r="D40" s="62"/>
      <c r="E40" s="23"/>
    </row>
    <row r="41" spans="1:5" x14ac:dyDescent="0.2">
      <c r="A41" s="24">
        <v>4162</v>
      </c>
      <c r="B41" s="25" t="s">
        <v>175</v>
      </c>
      <c r="C41" s="119">
        <v>0</v>
      </c>
      <c r="D41" s="62"/>
      <c r="E41" s="23"/>
    </row>
    <row r="42" spans="1:5" x14ac:dyDescent="0.2">
      <c r="A42" s="24">
        <v>4163</v>
      </c>
      <c r="B42" s="25" t="s">
        <v>176</v>
      </c>
      <c r="C42" s="119">
        <v>0</v>
      </c>
      <c r="D42" s="62"/>
      <c r="E42" s="23"/>
    </row>
    <row r="43" spans="1:5" x14ac:dyDescent="0.2">
      <c r="A43" s="24">
        <v>4164</v>
      </c>
      <c r="B43" s="25" t="s">
        <v>177</v>
      </c>
      <c r="C43" s="119">
        <v>0</v>
      </c>
      <c r="D43" s="62"/>
      <c r="E43" s="23"/>
    </row>
    <row r="44" spans="1:5" x14ac:dyDescent="0.2">
      <c r="A44" s="24">
        <v>4165</v>
      </c>
      <c r="B44" s="25" t="s">
        <v>178</v>
      </c>
      <c r="C44" s="119">
        <v>0</v>
      </c>
      <c r="D44" s="62"/>
      <c r="E44" s="23"/>
    </row>
    <row r="45" spans="1:5" ht="22.5" x14ac:dyDescent="0.2">
      <c r="A45" s="24">
        <v>4166</v>
      </c>
      <c r="B45" s="26" t="s">
        <v>345</v>
      </c>
      <c r="C45" s="119">
        <v>0</v>
      </c>
      <c r="D45" s="62"/>
      <c r="E45" s="23"/>
    </row>
    <row r="46" spans="1:5" x14ac:dyDescent="0.2">
      <c r="A46" s="24">
        <v>4168</v>
      </c>
      <c r="B46" s="25" t="s">
        <v>179</v>
      </c>
      <c r="C46" s="119">
        <v>0</v>
      </c>
      <c r="D46" s="62"/>
      <c r="E46" s="23"/>
    </row>
    <row r="47" spans="1:5" x14ac:dyDescent="0.2">
      <c r="A47" s="24">
        <v>4169</v>
      </c>
      <c r="B47" s="25" t="s">
        <v>180</v>
      </c>
      <c r="C47" s="119">
        <v>2025</v>
      </c>
      <c r="D47" s="62">
        <v>2024</v>
      </c>
      <c r="E47" s="23"/>
    </row>
    <row r="48" spans="1:5" x14ac:dyDescent="0.2">
      <c r="A48" s="87">
        <v>4170</v>
      </c>
      <c r="B48" s="86" t="s">
        <v>417</v>
      </c>
      <c r="C48" s="118">
        <v>21899039.120000001</v>
      </c>
      <c r="D48" s="62">
        <v>1810989.84</v>
      </c>
      <c r="E48" s="23"/>
    </row>
    <row r="49" spans="1:5" x14ac:dyDescent="0.2">
      <c r="A49" s="24">
        <v>4171</v>
      </c>
      <c r="B49" s="25" t="s">
        <v>346</v>
      </c>
      <c r="C49" s="119">
        <v>0</v>
      </c>
      <c r="D49" s="62"/>
      <c r="E49" s="23"/>
    </row>
    <row r="50" spans="1:5" x14ac:dyDescent="0.2">
      <c r="A50" s="24">
        <v>4172</v>
      </c>
      <c r="B50" s="25" t="s">
        <v>347</v>
      </c>
      <c r="C50" s="119">
        <v>0</v>
      </c>
      <c r="D50" s="62"/>
      <c r="E50" s="23"/>
    </row>
    <row r="51" spans="1:5" ht="22.5" x14ac:dyDescent="0.2">
      <c r="A51" s="24">
        <v>4173</v>
      </c>
      <c r="B51" s="26" t="s">
        <v>348</v>
      </c>
      <c r="C51" s="119">
        <v>15865695.970000001</v>
      </c>
      <c r="D51" s="62"/>
      <c r="E51" s="23"/>
    </row>
    <row r="52" spans="1:5" ht="22.5" x14ac:dyDescent="0.2">
      <c r="A52" s="24">
        <v>4174</v>
      </c>
      <c r="B52" s="26" t="s">
        <v>349</v>
      </c>
      <c r="C52" s="119">
        <v>0</v>
      </c>
      <c r="D52" s="62"/>
      <c r="E52" s="23"/>
    </row>
    <row r="53" spans="1:5" ht="22.5" x14ac:dyDescent="0.2">
      <c r="A53" s="24">
        <v>4175</v>
      </c>
      <c r="B53" s="26" t="s">
        <v>350</v>
      </c>
      <c r="C53" s="119">
        <v>0</v>
      </c>
      <c r="D53" s="62">
        <v>0</v>
      </c>
      <c r="E53" s="23"/>
    </row>
    <row r="54" spans="1:5" ht="22.5" x14ac:dyDescent="0.2">
      <c r="A54" s="24">
        <v>4176</v>
      </c>
      <c r="B54" s="26" t="s">
        <v>351</v>
      </c>
      <c r="C54" s="119">
        <v>0</v>
      </c>
      <c r="D54" s="62"/>
      <c r="E54" s="23"/>
    </row>
    <row r="55" spans="1:5" ht="22.5" x14ac:dyDescent="0.2">
      <c r="A55" s="24">
        <v>4177</v>
      </c>
      <c r="B55" s="26" t="s">
        <v>352</v>
      </c>
      <c r="C55" s="119">
        <v>0</v>
      </c>
      <c r="D55" s="62"/>
      <c r="E55" s="23"/>
    </row>
    <row r="56" spans="1:5" ht="22.5" x14ac:dyDescent="0.2">
      <c r="A56" s="24">
        <v>4178</v>
      </c>
      <c r="B56" s="26" t="s">
        <v>353</v>
      </c>
      <c r="C56" s="119">
        <v>0</v>
      </c>
      <c r="D56" s="62">
        <v>0</v>
      </c>
      <c r="E56" s="23"/>
    </row>
    <row r="57" spans="1:5" ht="33.75" x14ac:dyDescent="0.2">
      <c r="A57" s="87">
        <v>4200</v>
      </c>
      <c r="B57" s="88" t="s">
        <v>354</v>
      </c>
      <c r="C57" s="118">
        <f>+C58+C64</f>
        <v>0</v>
      </c>
      <c r="D57" s="62"/>
      <c r="E57" s="23"/>
    </row>
    <row r="58" spans="1:5" ht="22.5" x14ac:dyDescent="0.2">
      <c r="A58" s="87">
        <v>4210</v>
      </c>
      <c r="B58" s="88" t="s">
        <v>355</v>
      </c>
      <c r="C58" s="118">
        <v>0</v>
      </c>
      <c r="D58" s="62">
        <v>0</v>
      </c>
      <c r="E58" s="23"/>
    </row>
    <row r="59" spans="1:5" x14ac:dyDescent="0.2">
      <c r="A59" s="24">
        <v>4211</v>
      </c>
      <c r="B59" s="25" t="s">
        <v>181</v>
      </c>
      <c r="C59" s="119">
        <v>0</v>
      </c>
      <c r="D59" s="62"/>
      <c r="E59" s="23"/>
    </row>
    <row r="60" spans="1:5" x14ac:dyDescent="0.2">
      <c r="A60" s="24">
        <v>4212</v>
      </c>
      <c r="B60" s="25" t="s">
        <v>182</v>
      </c>
      <c r="C60" s="119">
        <v>0</v>
      </c>
      <c r="D60" s="62">
        <v>0</v>
      </c>
      <c r="E60" s="23"/>
    </row>
    <row r="61" spans="1:5" x14ac:dyDescent="0.2">
      <c r="A61" s="24">
        <v>4213</v>
      </c>
      <c r="B61" s="25" t="s">
        <v>183</v>
      </c>
      <c r="C61" s="119">
        <v>0</v>
      </c>
      <c r="D61" s="62"/>
      <c r="E61" s="23"/>
    </row>
    <row r="62" spans="1:5" x14ac:dyDescent="0.2">
      <c r="A62" s="24">
        <v>4214</v>
      </c>
      <c r="B62" s="25" t="s">
        <v>356</v>
      </c>
      <c r="C62" s="119">
        <v>0</v>
      </c>
      <c r="D62" s="62">
        <v>0</v>
      </c>
      <c r="E62" s="23"/>
    </row>
    <row r="63" spans="1:5" x14ac:dyDescent="0.2">
      <c r="A63" s="24">
        <v>4215</v>
      </c>
      <c r="B63" s="25" t="s">
        <v>357</v>
      </c>
      <c r="C63" s="119">
        <v>0</v>
      </c>
      <c r="D63" s="62"/>
      <c r="E63" s="23"/>
    </row>
    <row r="64" spans="1:5" x14ac:dyDescent="0.2">
      <c r="A64" s="87">
        <v>4220</v>
      </c>
      <c r="B64" s="86" t="s">
        <v>184</v>
      </c>
      <c r="C64" s="118">
        <v>0</v>
      </c>
      <c r="D64" s="62">
        <v>0</v>
      </c>
      <c r="E64" s="23"/>
    </row>
    <row r="65" spans="1:5" x14ac:dyDescent="0.2">
      <c r="A65" s="24">
        <v>4221</v>
      </c>
      <c r="B65" s="25" t="s">
        <v>185</v>
      </c>
      <c r="C65" s="119">
        <v>0</v>
      </c>
      <c r="D65" s="62">
        <v>0</v>
      </c>
      <c r="E65" s="23"/>
    </row>
    <row r="66" spans="1:5" x14ac:dyDescent="0.2">
      <c r="A66" s="24">
        <v>4223</v>
      </c>
      <c r="B66" s="25" t="s">
        <v>186</v>
      </c>
      <c r="C66" s="119">
        <v>0</v>
      </c>
      <c r="D66" s="62"/>
      <c r="E66" s="23"/>
    </row>
    <row r="67" spans="1:5" x14ac:dyDescent="0.2">
      <c r="A67" s="24">
        <v>4225</v>
      </c>
      <c r="B67" s="25" t="s">
        <v>188</v>
      </c>
      <c r="C67" s="119">
        <v>0</v>
      </c>
      <c r="D67" s="62"/>
      <c r="E67" s="23"/>
    </row>
    <row r="68" spans="1:5" x14ac:dyDescent="0.2">
      <c r="A68" s="24">
        <v>4227</v>
      </c>
      <c r="B68" s="25" t="s">
        <v>358</v>
      </c>
      <c r="C68" s="119">
        <v>0</v>
      </c>
      <c r="D68" s="62">
        <v>0</v>
      </c>
      <c r="E68" s="23"/>
    </row>
    <row r="69" spans="1:5" x14ac:dyDescent="0.2">
      <c r="A69" s="89">
        <v>4300</v>
      </c>
      <c r="B69" s="86" t="s">
        <v>189</v>
      </c>
      <c r="C69" s="118">
        <v>0</v>
      </c>
      <c r="D69" s="25"/>
      <c r="E69" s="25"/>
    </row>
    <row r="70" spans="1:5" x14ac:dyDescent="0.2">
      <c r="A70" s="89">
        <v>4310</v>
      </c>
      <c r="B70" s="86" t="s">
        <v>190</v>
      </c>
      <c r="C70" s="118">
        <f>SUM(C71:C72)</f>
        <v>0</v>
      </c>
      <c r="D70" s="25"/>
      <c r="E70" s="25"/>
    </row>
    <row r="71" spans="1:5" x14ac:dyDescent="0.2">
      <c r="A71" s="27">
        <v>4311</v>
      </c>
      <c r="B71" s="25" t="s">
        <v>359</v>
      </c>
      <c r="C71" s="119">
        <v>0</v>
      </c>
      <c r="D71" s="25"/>
      <c r="E71" s="25"/>
    </row>
    <row r="72" spans="1:5" x14ac:dyDescent="0.2">
      <c r="A72" s="27">
        <v>4319</v>
      </c>
      <c r="B72" s="25" t="s">
        <v>191</v>
      </c>
      <c r="C72" s="119">
        <v>0</v>
      </c>
      <c r="D72" s="25"/>
      <c r="E72" s="25"/>
    </row>
    <row r="73" spans="1:5" x14ac:dyDescent="0.2">
      <c r="A73" s="89">
        <v>4320</v>
      </c>
      <c r="B73" s="86" t="s">
        <v>192</v>
      </c>
      <c r="C73" s="118">
        <f>SUM(C74:C78)</f>
        <v>0</v>
      </c>
      <c r="D73" s="25"/>
      <c r="E73" s="25"/>
    </row>
    <row r="74" spans="1:5" x14ac:dyDescent="0.2">
      <c r="A74" s="27">
        <v>4321</v>
      </c>
      <c r="B74" s="25" t="s">
        <v>193</v>
      </c>
      <c r="C74" s="119">
        <v>0</v>
      </c>
      <c r="D74" s="25"/>
      <c r="E74" s="25"/>
    </row>
    <row r="75" spans="1:5" x14ac:dyDescent="0.2">
      <c r="A75" s="27">
        <v>4322</v>
      </c>
      <c r="B75" s="25" t="s">
        <v>194</v>
      </c>
      <c r="C75" s="119">
        <v>0</v>
      </c>
      <c r="D75" s="25"/>
      <c r="E75" s="25"/>
    </row>
    <row r="76" spans="1:5" x14ac:dyDescent="0.2">
      <c r="A76" s="27">
        <v>4323</v>
      </c>
      <c r="B76" s="25" t="s">
        <v>195</v>
      </c>
      <c r="C76" s="119">
        <v>0</v>
      </c>
      <c r="D76" s="25"/>
      <c r="E76" s="25"/>
    </row>
    <row r="77" spans="1:5" x14ac:dyDescent="0.2">
      <c r="A77" s="27">
        <v>4324</v>
      </c>
      <c r="B77" s="25" t="s">
        <v>196</v>
      </c>
      <c r="C77" s="119">
        <v>0</v>
      </c>
      <c r="D77" s="25"/>
      <c r="E77" s="25"/>
    </row>
    <row r="78" spans="1:5" x14ac:dyDescent="0.2">
      <c r="A78" s="27">
        <v>4325</v>
      </c>
      <c r="B78" s="25" t="s">
        <v>197</v>
      </c>
      <c r="C78" s="119">
        <v>0</v>
      </c>
      <c r="D78" s="25"/>
      <c r="E78" s="25"/>
    </row>
    <row r="79" spans="1:5" x14ac:dyDescent="0.2">
      <c r="A79" s="89">
        <v>4330</v>
      </c>
      <c r="B79" s="86" t="s">
        <v>198</v>
      </c>
      <c r="C79" s="118">
        <f>SUM(C80)</f>
        <v>0</v>
      </c>
      <c r="D79" s="25"/>
      <c r="E79" s="25"/>
    </row>
    <row r="80" spans="1:5" x14ac:dyDescent="0.2">
      <c r="A80" s="27">
        <v>4331</v>
      </c>
      <c r="B80" s="25" t="s">
        <v>198</v>
      </c>
      <c r="C80" s="119">
        <v>0</v>
      </c>
      <c r="D80" s="25"/>
      <c r="E80" s="25"/>
    </row>
    <row r="81" spans="1:5" x14ac:dyDescent="0.2">
      <c r="A81" s="89">
        <v>4340</v>
      </c>
      <c r="B81" s="86" t="s">
        <v>199</v>
      </c>
      <c r="C81" s="118">
        <f>SUM(C82)</f>
        <v>0</v>
      </c>
      <c r="D81" s="25"/>
      <c r="E81" s="25"/>
    </row>
    <row r="82" spans="1:5" x14ac:dyDescent="0.2">
      <c r="A82" s="27">
        <v>4341</v>
      </c>
      <c r="B82" s="25" t="s">
        <v>199</v>
      </c>
      <c r="C82" s="119">
        <v>0</v>
      </c>
      <c r="D82" s="25"/>
      <c r="E82" s="25"/>
    </row>
    <row r="83" spans="1:5" x14ac:dyDescent="0.2">
      <c r="A83" s="89">
        <v>4390</v>
      </c>
      <c r="B83" s="86" t="s">
        <v>200</v>
      </c>
      <c r="C83" s="118">
        <f>SUM(C84:C90)</f>
        <v>2446160.4900000002</v>
      </c>
      <c r="D83" s="25"/>
      <c r="E83" s="25"/>
    </row>
    <row r="84" spans="1:5" x14ac:dyDescent="0.2">
      <c r="A84" s="27">
        <v>4392</v>
      </c>
      <c r="B84" s="25" t="s">
        <v>201</v>
      </c>
      <c r="C84" s="119">
        <v>0</v>
      </c>
      <c r="D84" s="25"/>
      <c r="E84" s="25"/>
    </row>
    <row r="85" spans="1:5" x14ac:dyDescent="0.2">
      <c r="A85" s="27">
        <v>4393</v>
      </c>
      <c r="B85" s="25" t="s">
        <v>360</v>
      </c>
      <c r="C85" s="119">
        <v>0</v>
      </c>
      <c r="D85" s="25"/>
      <c r="E85" s="25"/>
    </row>
    <row r="86" spans="1:5" x14ac:dyDescent="0.2">
      <c r="A86" s="27">
        <v>4394</v>
      </c>
      <c r="B86" s="25" t="s">
        <v>202</v>
      </c>
      <c r="C86" s="119">
        <v>0</v>
      </c>
      <c r="D86" s="25"/>
      <c r="E86" s="25"/>
    </row>
    <row r="87" spans="1:5" x14ac:dyDescent="0.2">
      <c r="A87" s="27">
        <v>4395</v>
      </c>
      <c r="B87" s="25" t="s">
        <v>203</v>
      </c>
      <c r="C87" s="119">
        <v>0</v>
      </c>
      <c r="D87" s="25"/>
      <c r="E87" s="25"/>
    </row>
    <row r="88" spans="1:5" x14ac:dyDescent="0.2">
      <c r="A88" s="27">
        <v>4396</v>
      </c>
      <c r="B88" s="25" t="s">
        <v>204</v>
      </c>
      <c r="C88" s="119">
        <v>0</v>
      </c>
      <c r="D88" s="25"/>
      <c r="E88" s="25"/>
    </row>
    <row r="89" spans="1:5" x14ac:dyDescent="0.2">
      <c r="A89" s="27">
        <v>4397</v>
      </c>
      <c r="B89" s="25" t="s">
        <v>361</v>
      </c>
      <c r="C89" s="119">
        <v>0</v>
      </c>
      <c r="D89" s="25"/>
      <c r="E89" s="25"/>
    </row>
    <row r="90" spans="1:5" x14ac:dyDescent="0.2">
      <c r="A90" s="27">
        <v>4399</v>
      </c>
      <c r="B90" s="25" t="s">
        <v>200</v>
      </c>
      <c r="C90" s="119">
        <v>2446160.4900000002</v>
      </c>
      <c r="D90" s="25"/>
      <c r="E90" s="25"/>
    </row>
    <row r="91" spans="1:5" x14ac:dyDescent="0.2">
      <c r="A91" s="23"/>
      <c r="B91" s="23"/>
      <c r="C91" s="120"/>
      <c r="D91" s="23"/>
      <c r="E91" s="23"/>
    </row>
    <row r="92" spans="1:5" x14ac:dyDescent="0.2">
      <c r="A92" s="21" t="s">
        <v>477</v>
      </c>
      <c r="B92" s="21"/>
      <c r="C92" s="21"/>
      <c r="D92" s="21"/>
      <c r="E92" s="21"/>
    </row>
    <row r="93" spans="1:5" x14ac:dyDescent="0.2">
      <c r="A93" s="22" t="s">
        <v>20</v>
      </c>
      <c r="B93" s="22" t="s">
        <v>17</v>
      </c>
      <c r="C93" s="22" t="s">
        <v>18</v>
      </c>
      <c r="D93" s="22" t="s">
        <v>205</v>
      </c>
      <c r="E93" s="22" t="s">
        <v>507</v>
      </c>
    </row>
    <row r="94" spans="1:5" x14ac:dyDescent="0.2">
      <c r="A94" s="89">
        <v>5000</v>
      </c>
      <c r="B94" s="86" t="s">
        <v>206</v>
      </c>
      <c r="C94" s="118">
        <f>C95+C123+C156+C166+C181+C210</f>
        <v>46287998.990000002</v>
      </c>
      <c r="D94" s="90">
        <v>1</v>
      </c>
      <c r="E94" s="25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89">
        <v>5100</v>
      </c>
      <c r="B95" s="86" t="s">
        <v>207</v>
      </c>
      <c r="C95" s="118">
        <f>C96+C103+C113</f>
        <v>46280798.890000001</v>
      </c>
      <c r="D95" s="90">
        <f>C95/$C$94</f>
        <v>0.99984444996203969</v>
      </c>
      <c r="E95" s="25"/>
    </row>
    <row r="96" spans="1:5" x14ac:dyDescent="0.2">
      <c r="A96" s="89">
        <v>5110</v>
      </c>
      <c r="B96" s="86" t="s">
        <v>208</v>
      </c>
      <c r="C96" s="118">
        <f>SUM(C97:C102)</f>
        <v>42541007.5</v>
      </c>
      <c r="D96" s="90">
        <f t="shared" ref="D96:D159" si="0">C96/$C$94</f>
        <v>0.91905047589528555</v>
      </c>
      <c r="E96" s="25"/>
    </row>
    <row r="97" spans="1:5" x14ac:dyDescent="0.2">
      <c r="A97" s="27">
        <v>5111</v>
      </c>
      <c r="B97" s="25" t="s">
        <v>209</v>
      </c>
      <c r="C97" s="119">
        <v>9797074.9299999997</v>
      </c>
      <c r="D97" s="28">
        <f t="shared" si="0"/>
        <v>0.21165475163695338</v>
      </c>
      <c r="E97" s="25"/>
    </row>
    <row r="98" spans="1:5" x14ac:dyDescent="0.2">
      <c r="A98" s="27">
        <v>5112</v>
      </c>
      <c r="B98" s="25" t="s">
        <v>210</v>
      </c>
      <c r="C98" s="119">
        <v>14159333.15</v>
      </c>
      <c r="D98" s="28">
        <f t="shared" si="0"/>
        <v>0.30589641935178413</v>
      </c>
      <c r="E98" s="25"/>
    </row>
    <row r="99" spans="1:5" x14ac:dyDescent="0.2">
      <c r="A99" s="27">
        <v>5113</v>
      </c>
      <c r="B99" s="25" t="s">
        <v>211</v>
      </c>
      <c r="C99" s="119">
        <v>686984.1</v>
      </c>
      <c r="D99" s="28">
        <f t="shared" si="0"/>
        <v>1.4841516483536371E-2</v>
      </c>
      <c r="E99" s="25"/>
    </row>
    <row r="100" spans="1:5" x14ac:dyDescent="0.2">
      <c r="A100" s="27">
        <v>5114</v>
      </c>
      <c r="B100" s="25" t="s">
        <v>212</v>
      </c>
      <c r="C100" s="119">
        <v>5550722.0199999996</v>
      </c>
      <c r="D100" s="28">
        <f t="shared" si="0"/>
        <v>0.11991708739017148</v>
      </c>
      <c r="E100" s="25"/>
    </row>
    <row r="101" spans="1:5" x14ac:dyDescent="0.2">
      <c r="A101" s="27">
        <v>5115</v>
      </c>
      <c r="B101" s="25" t="s">
        <v>213</v>
      </c>
      <c r="C101" s="119">
        <v>12346893.300000001</v>
      </c>
      <c r="D101" s="28">
        <f t="shared" si="0"/>
        <v>0.2667407010328402</v>
      </c>
      <c r="E101" s="25"/>
    </row>
    <row r="102" spans="1:5" x14ac:dyDescent="0.2">
      <c r="A102" s="27">
        <v>5116</v>
      </c>
      <c r="B102" s="25" t="s">
        <v>214</v>
      </c>
      <c r="C102" s="119">
        <v>0</v>
      </c>
      <c r="D102" s="28">
        <f t="shared" si="0"/>
        <v>0</v>
      </c>
      <c r="E102" s="25"/>
    </row>
    <row r="103" spans="1:5" x14ac:dyDescent="0.2">
      <c r="A103" s="89">
        <v>5120</v>
      </c>
      <c r="B103" s="86" t="s">
        <v>215</v>
      </c>
      <c r="C103" s="118">
        <f>SUM(C104:C112)</f>
        <v>156122.81</v>
      </c>
      <c r="D103" s="90">
        <f t="shared" si="0"/>
        <v>3.3728571855899097E-3</v>
      </c>
      <c r="E103" s="25"/>
    </row>
    <row r="104" spans="1:5" x14ac:dyDescent="0.2">
      <c r="A104" s="27">
        <v>5121</v>
      </c>
      <c r="B104" s="25" t="s">
        <v>216</v>
      </c>
      <c r="C104" s="119">
        <v>8683.2800000000007</v>
      </c>
      <c r="D104" s="28">
        <f t="shared" si="0"/>
        <v>1.8759246866290169E-4</v>
      </c>
      <c r="E104" s="25"/>
    </row>
    <row r="105" spans="1:5" x14ac:dyDescent="0.2">
      <c r="A105" s="27">
        <v>5122</v>
      </c>
      <c r="B105" s="25" t="s">
        <v>217</v>
      </c>
      <c r="C105" s="119">
        <v>11111.13</v>
      </c>
      <c r="D105" s="28">
        <f t="shared" si="0"/>
        <v>2.4004342901926768E-4</v>
      </c>
      <c r="E105" s="25"/>
    </row>
    <row r="106" spans="1:5" x14ac:dyDescent="0.2">
      <c r="A106" s="27">
        <v>5123</v>
      </c>
      <c r="B106" s="25" t="s">
        <v>218</v>
      </c>
      <c r="C106" s="119">
        <v>0</v>
      </c>
      <c r="D106" s="28">
        <f t="shared" si="0"/>
        <v>0</v>
      </c>
      <c r="E106" s="25"/>
    </row>
    <row r="107" spans="1:5" x14ac:dyDescent="0.2">
      <c r="A107" s="27">
        <v>5124</v>
      </c>
      <c r="B107" s="25" t="s">
        <v>219</v>
      </c>
      <c r="C107" s="119">
        <v>2500</v>
      </c>
      <c r="D107" s="28">
        <f t="shared" si="0"/>
        <v>5.4009679712879722E-5</v>
      </c>
      <c r="E107" s="25"/>
    </row>
    <row r="108" spans="1:5" x14ac:dyDescent="0.2">
      <c r="A108" s="27">
        <v>5125</v>
      </c>
      <c r="B108" s="25" t="s">
        <v>220</v>
      </c>
      <c r="C108" s="119">
        <v>9695.2800000000007</v>
      </c>
      <c r="D108" s="28">
        <f t="shared" si="0"/>
        <v>2.0945558701067541E-4</v>
      </c>
      <c r="E108" s="25"/>
    </row>
    <row r="109" spans="1:5" x14ac:dyDescent="0.2">
      <c r="A109" s="27">
        <v>5126</v>
      </c>
      <c r="B109" s="25" t="s">
        <v>221</v>
      </c>
      <c r="C109" s="119">
        <v>115882.16</v>
      </c>
      <c r="D109" s="28">
        <f t="shared" si="0"/>
        <v>2.5035033384146728E-3</v>
      </c>
      <c r="E109" s="25"/>
    </row>
    <row r="110" spans="1:5" x14ac:dyDescent="0.2">
      <c r="A110" s="27">
        <v>5127</v>
      </c>
      <c r="B110" s="25" t="s">
        <v>222</v>
      </c>
      <c r="C110" s="119">
        <v>0</v>
      </c>
      <c r="D110" s="28">
        <f t="shared" si="0"/>
        <v>0</v>
      </c>
      <c r="E110" s="25"/>
    </row>
    <row r="111" spans="1:5" x14ac:dyDescent="0.2">
      <c r="A111" s="27">
        <v>5128</v>
      </c>
      <c r="B111" s="25" t="s">
        <v>223</v>
      </c>
      <c r="C111" s="119">
        <v>0</v>
      </c>
      <c r="D111" s="28">
        <f t="shared" si="0"/>
        <v>0</v>
      </c>
      <c r="E111" s="25"/>
    </row>
    <row r="112" spans="1:5" x14ac:dyDescent="0.2">
      <c r="A112" s="27">
        <v>5129</v>
      </c>
      <c r="B112" s="25" t="s">
        <v>224</v>
      </c>
      <c r="C112" s="119">
        <v>8250.9599999999991</v>
      </c>
      <c r="D112" s="28">
        <f t="shared" si="0"/>
        <v>1.782526827695128E-4</v>
      </c>
      <c r="E112" s="25"/>
    </row>
    <row r="113" spans="1:5" x14ac:dyDescent="0.2">
      <c r="A113" s="89">
        <v>5130</v>
      </c>
      <c r="B113" s="86" t="s">
        <v>225</v>
      </c>
      <c r="C113" s="118">
        <f>SUM(C114:C122)</f>
        <v>3583668.58</v>
      </c>
      <c r="D113" s="90">
        <f t="shared" si="0"/>
        <v>7.7421116881164195E-2</v>
      </c>
      <c r="E113" s="25"/>
    </row>
    <row r="114" spans="1:5" x14ac:dyDescent="0.2">
      <c r="A114" s="27">
        <v>5131</v>
      </c>
      <c r="B114" s="25" t="s">
        <v>226</v>
      </c>
      <c r="C114" s="119">
        <v>325395.90000000002</v>
      </c>
      <c r="D114" s="28">
        <f t="shared" si="0"/>
        <v>7.0298113355536955E-3</v>
      </c>
      <c r="E114" s="25"/>
    </row>
    <row r="115" spans="1:5" x14ac:dyDescent="0.2">
      <c r="A115" s="27">
        <v>5132</v>
      </c>
      <c r="B115" s="25" t="s">
        <v>227</v>
      </c>
      <c r="C115" s="119">
        <v>88803</v>
      </c>
      <c r="D115" s="28">
        <f t="shared" si="0"/>
        <v>1.9184886350171431E-3</v>
      </c>
      <c r="E115" s="25"/>
    </row>
    <row r="116" spans="1:5" x14ac:dyDescent="0.2">
      <c r="A116" s="27">
        <v>5133</v>
      </c>
      <c r="B116" s="25" t="s">
        <v>228</v>
      </c>
      <c r="C116" s="119">
        <v>505647.57</v>
      </c>
      <c r="D116" s="28">
        <f t="shared" si="0"/>
        <v>1.092394532131837E-2</v>
      </c>
      <c r="E116" s="25"/>
    </row>
    <row r="117" spans="1:5" x14ac:dyDescent="0.2">
      <c r="A117" s="27">
        <v>5134</v>
      </c>
      <c r="B117" s="25" t="s">
        <v>229</v>
      </c>
      <c r="C117" s="119">
        <v>66358.97</v>
      </c>
      <c r="D117" s="28">
        <f t="shared" si="0"/>
        <v>1.4336106863106375E-3</v>
      </c>
      <c r="E117" s="25"/>
    </row>
    <row r="118" spans="1:5" x14ac:dyDescent="0.2">
      <c r="A118" s="27">
        <v>5135</v>
      </c>
      <c r="B118" s="25" t="s">
        <v>230</v>
      </c>
      <c r="C118" s="119">
        <v>1445275.52</v>
      </c>
      <c r="D118" s="28">
        <f t="shared" si="0"/>
        <v>3.1223547172826275E-2</v>
      </c>
      <c r="E118" s="25"/>
    </row>
    <row r="119" spans="1:5" x14ac:dyDescent="0.2">
      <c r="A119" s="27">
        <v>5136</v>
      </c>
      <c r="B119" s="25" t="s">
        <v>231</v>
      </c>
      <c r="C119" s="119">
        <v>0</v>
      </c>
      <c r="D119" s="28">
        <f t="shared" si="0"/>
        <v>0</v>
      </c>
      <c r="E119" s="25"/>
    </row>
    <row r="120" spans="1:5" x14ac:dyDescent="0.2">
      <c r="A120" s="27">
        <v>5137</v>
      </c>
      <c r="B120" s="25" t="s">
        <v>232</v>
      </c>
      <c r="C120" s="119">
        <v>130135.91</v>
      </c>
      <c r="D120" s="28">
        <f t="shared" si="0"/>
        <v>2.8114395272976563E-3</v>
      </c>
      <c r="E120" s="25"/>
    </row>
    <row r="121" spans="1:5" x14ac:dyDescent="0.2">
      <c r="A121" s="27">
        <v>5138</v>
      </c>
      <c r="B121" s="25" t="s">
        <v>233</v>
      </c>
      <c r="C121" s="119">
        <v>6066</v>
      </c>
      <c r="D121" s="28">
        <f t="shared" si="0"/>
        <v>1.3104908685533136E-4</v>
      </c>
      <c r="E121" s="25"/>
    </row>
    <row r="122" spans="1:5" x14ac:dyDescent="0.2">
      <c r="A122" s="27">
        <v>5139</v>
      </c>
      <c r="B122" s="25" t="s">
        <v>234</v>
      </c>
      <c r="C122" s="119">
        <v>1015985.71</v>
      </c>
      <c r="D122" s="28">
        <f t="shared" si="0"/>
        <v>2.1949225115985078E-2</v>
      </c>
      <c r="E122" s="25"/>
    </row>
    <row r="123" spans="1:5" x14ac:dyDescent="0.2">
      <c r="A123" s="89">
        <v>5200</v>
      </c>
      <c r="B123" s="86" t="s">
        <v>235</v>
      </c>
      <c r="C123" s="118">
        <f>C124+C127+C130+C133+C138+C142+C145+C147+C153</f>
        <v>7200</v>
      </c>
      <c r="D123" s="90">
        <f t="shared" si="0"/>
        <v>1.5554787757309359E-4</v>
      </c>
      <c r="E123" s="25"/>
    </row>
    <row r="124" spans="1:5" x14ac:dyDescent="0.2">
      <c r="A124" s="89">
        <v>5210</v>
      </c>
      <c r="B124" s="86" t="s">
        <v>236</v>
      </c>
      <c r="C124" s="118">
        <f>SUM(C125:C126)</f>
        <v>0</v>
      </c>
      <c r="D124" s="90">
        <f t="shared" si="0"/>
        <v>0</v>
      </c>
      <c r="E124" s="25"/>
    </row>
    <row r="125" spans="1:5" x14ac:dyDescent="0.2">
      <c r="A125" s="27">
        <v>5211</v>
      </c>
      <c r="B125" s="25" t="s">
        <v>237</v>
      </c>
      <c r="C125" s="119">
        <v>0</v>
      </c>
      <c r="D125" s="28">
        <f t="shared" si="0"/>
        <v>0</v>
      </c>
      <c r="E125" s="25"/>
    </row>
    <row r="126" spans="1:5" x14ac:dyDescent="0.2">
      <c r="A126" s="27">
        <v>5212</v>
      </c>
      <c r="B126" s="25" t="s">
        <v>238</v>
      </c>
      <c r="C126" s="119">
        <v>0</v>
      </c>
      <c r="D126" s="28">
        <f t="shared" si="0"/>
        <v>0</v>
      </c>
      <c r="E126" s="25"/>
    </row>
    <row r="127" spans="1:5" x14ac:dyDescent="0.2">
      <c r="A127" s="89">
        <v>5220</v>
      </c>
      <c r="B127" s="86" t="s">
        <v>239</v>
      </c>
      <c r="C127" s="118">
        <f>SUM(C128:C129)</f>
        <v>0</v>
      </c>
      <c r="D127" s="90">
        <f t="shared" si="0"/>
        <v>0</v>
      </c>
      <c r="E127" s="25"/>
    </row>
    <row r="128" spans="1:5" x14ac:dyDescent="0.2">
      <c r="A128" s="27">
        <v>5221</v>
      </c>
      <c r="B128" s="25" t="s">
        <v>240</v>
      </c>
      <c r="C128" s="119">
        <v>0</v>
      </c>
      <c r="D128" s="28">
        <f t="shared" si="0"/>
        <v>0</v>
      </c>
      <c r="E128" s="25"/>
    </row>
    <row r="129" spans="1:5" x14ac:dyDescent="0.2">
      <c r="A129" s="27">
        <v>5222</v>
      </c>
      <c r="B129" s="25" t="s">
        <v>241</v>
      </c>
      <c r="C129" s="119">
        <v>0</v>
      </c>
      <c r="D129" s="28">
        <f t="shared" si="0"/>
        <v>0</v>
      </c>
      <c r="E129" s="25"/>
    </row>
    <row r="130" spans="1:5" x14ac:dyDescent="0.2">
      <c r="A130" s="89">
        <v>5230</v>
      </c>
      <c r="B130" s="86" t="s">
        <v>186</v>
      </c>
      <c r="C130" s="118">
        <f>SUM(C131:C132)</f>
        <v>0</v>
      </c>
      <c r="D130" s="90">
        <f t="shared" si="0"/>
        <v>0</v>
      </c>
      <c r="E130" s="25"/>
    </row>
    <row r="131" spans="1:5" x14ac:dyDescent="0.2">
      <c r="A131" s="27">
        <v>5231</v>
      </c>
      <c r="B131" s="25" t="s">
        <v>242</v>
      </c>
      <c r="C131" s="119">
        <v>0</v>
      </c>
      <c r="D131" s="28">
        <f t="shared" si="0"/>
        <v>0</v>
      </c>
      <c r="E131" s="25"/>
    </row>
    <row r="132" spans="1:5" x14ac:dyDescent="0.2">
      <c r="A132" s="27">
        <v>5232</v>
      </c>
      <c r="B132" s="25" t="s">
        <v>243</v>
      </c>
      <c r="C132" s="119">
        <v>0</v>
      </c>
      <c r="D132" s="28">
        <f t="shared" si="0"/>
        <v>0</v>
      </c>
      <c r="E132" s="25"/>
    </row>
    <row r="133" spans="1:5" x14ac:dyDescent="0.2">
      <c r="A133" s="89">
        <v>5240</v>
      </c>
      <c r="B133" s="86" t="s">
        <v>187</v>
      </c>
      <c r="C133" s="118">
        <f>SUM(C134:C137)</f>
        <v>7200</v>
      </c>
      <c r="D133" s="90">
        <f t="shared" si="0"/>
        <v>1.5554787757309359E-4</v>
      </c>
      <c r="E133" s="25"/>
    </row>
    <row r="134" spans="1:5" x14ac:dyDescent="0.2">
      <c r="A134" s="27">
        <v>5241</v>
      </c>
      <c r="B134" s="25" t="s">
        <v>244</v>
      </c>
      <c r="C134" s="119">
        <v>0</v>
      </c>
      <c r="D134" s="28">
        <f t="shared" si="0"/>
        <v>0</v>
      </c>
      <c r="E134" s="25"/>
    </row>
    <row r="135" spans="1:5" x14ac:dyDescent="0.2">
      <c r="A135" s="27">
        <v>5242</v>
      </c>
      <c r="B135" s="25" t="s">
        <v>245</v>
      </c>
      <c r="C135" s="119">
        <v>7200</v>
      </c>
      <c r="D135" s="28">
        <f t="shared" si="0"/>
        <v>1.5554787757309359E-4</v>
      </c>
      <c r="E135" s="25"/>
    </row>
    <row r="136" spans="1:5" x14ac:dyDescent="0.2">
      <c r="A136" s="27">
        <v>5243</v>
      </c>
      <c r="B136" s="25" t="s">
        <v>246</v>
      </c>
      <c r="C136" s="119">
        <v>0</v>
      </c>
      <c r="D136" s="28">
        <f t="shared" si="0"/>
        <v>0</v>
      </c>
      <c r="E136" s="25"/>
    </row>
    <row r="137" spans="1:5" x14ac:dyDescent="0.2">
      <c r="A137" s="27">
        <v>5244</v>
      </c>
      <c r="B137" s="25" t="s">
        <v>247</v>
      </c>
      <c r="C137" s="119">
        <v>0</v>
      </c>
      <c r="D137" s="28">
        <f t="shared" si="0"/>
        <v>0</v>
      </c>
      <c r="E137" s="25"/>
    </row>
    <row r="138" spans="1:5" x14ac:dyDescent="0.2">
      <c r="A138" s="89">
        <v>5250</v>
      </c>
      <c r="B138" s="86" t="s">
        <v>188</v>
      </c>
      <c r="C138" s="118">
        <f>SUM(C139:C141)</f>
        <v>0</v>
      </c>
      <c r="D138" s="90">
        <f t="shared" si="0"/>
        <v>0</v>
      </c>
      <c r="E138" s="25"/>
    </row>
    <row r="139" spans="1:5" x14ac:dyDescent="0.2">
      <c r="A139" s="27">
        <v>5251</v>
      </c>
      <c r="B139" s="25" t="s">
        <v>248</v>
      </c>
      <c r="C139" s="119">
        <v>0</v>
      </c>
      <c r="D139" s="28">
        <f t="shared" si="0"/>
        <v>0</v>
      </c>
      <c r="E139" s="25"/>
    </row>
    <row r="140" spans="1:5" x14ac:dyDescent="0.2">
      <c r="A140" s="27">
        <v>5252</v>
      </c>
      <c r="B140" s="25" t="s">
        <v>249</v>
      </c>
      <c r="C140" s="119">
        <v>0</v>
      </c>
      <c r="D140" s="28">
        <f t="shared" si="0"/>
        <v>0</v>
      </c>
      <c r="E140" s="25"/>
    </row>
    <row r="141" spans="1:5" x14ac:dyDescent="0.2">
      <c r="A141" s="27">
        <v>5259</v>
      </c>
      <c r="B141" s="25" t="s">
        <v>250</v>
      </c>
      <c r="C141" s="119">
        <v>0</v>
      </c>
      <c r="D141" s="28">
        <f t="shared" si="0"/>
        <v>0</v>
      </c>
      <c r="E141" s="25"/>
    </row>
    <row r="142" spans="1:5" x14ac:dyDescent="0.2">
      <c r="A142" s="89">
        <v>5260</v>
      </c>
      <c r="B142" s="86" t="s">
        <v>251</v>
      </c>
      <c r="C142" s="118">
        <f>SUM(C143:C144)</f>
        <v>0</v>
      </c>
      <c r="D142" s="90">
        <f t="shared" si="0"/>
        <v>0</v>
      </c>
      <c r="E142" s="25"/>
    </row>
    <row r="143" spans="1:5" x14ac:dyDescent="0.2">
      <c r="A143" s="27">
        <v>5261</v>
      </c>
      <c r="B143" s="25" t="s">
        <v>252</v>
      </c>
      <c r="C143" s="119">
        <v>0</v>
      </c>
      <c r="D143" s="28">
        <f t="shared" si="0"/>
        <v>0</v>
      </c>
      <c r="E143" s="25"/>
    </row>
    <row r="144" spans="1:5" x14ac:dyDescent="0.2">
      <c r="A144" s="27">
        <v>5262</v>
      </c>
      <c r="B144" s="25" t="s">
        <v>253</v>
      </c>
      <c r="C144" s="119">
        <v>0</v>
      </c>
      <c r="D144" s="28">
        <f t="shared" si="0"/>
        <v>0</v>
      </c>
      <c r="E144" s="25"/>
    </row>
    <row r="145" spans="1:5" x14ac:dyDescent="0.2">
      <c r="A145" s="89">
        <v>5270</v>
      </c>
      <c r="B145" s="86" t="s">
        <v>254</v>
      </c>
      <c r="C145" s="118">
        <f>SUM(C146)</f>
        <v>0</v>
      </c>
      <c r="D145" s="90">
        <f t="shared" si="0"/>
        <v>0</v>
      </c>
      <c r="E145" s="25"/>
    </row>
    <row r="146" spans="1:5" x14ac:dyDescent="0.2">
      <c r="A146" s="27">
        <v>5271</v>
      </c>
      <c r="B146" s="25" t="s">
        <v>255</v>
      </c>
      <c r="C146" s="119">
        <v>0</v>
      </c>
      <c r="D146" s="28">
        <f t="shared" si="0"/>
        <v>0</v>
      </c>
      <c r="E146" s="25"/>
    </row>
    <row r="147" spans="1:5" x14ac:dyDescent="0.2">
      <c r="A147" s="89">
        <v>5280</v>
      </c>
      <c r="B147" s="86" t="s">
        <v>256</v>
      </c>
      <c r="C147" s="118">
        <f>SUM(C148:C152)</f>
        <v>0</v>
      </c>
      <c r="D147" s="90">
        <f t="shared" si="0"/>
        <v>0</v>
      </c>
      <c r="E147" s="25"/>
    </row>
    <row r="148" spans="1:5" x14ac:dyDescent="0.2">
      <c r="A148" s="27">
        <v>5281</v>
      </c>
      <c r="B148" s="25" t="s">
        <v>257</v>
      </c>
      <c r="C148" s="119">
        <v>0</v>
      </c>
      <c r="D148" s="28">
        <f t="shared" si="0"/>
        <v>0</v>
      </c>
      <c r="E148" s="25"/>
    </row>
    <row r="149" spans="1:5" x14ac:dyDescent="0.2">
      <c r="A149" s="27">
        <v>5282</v>
      </c>
      <c r="B149" s="25" t="s">
        <v>258</v>
      </c>
      <c r="C149" s="119">
        <v>0</v>
      </c>
      <c r="D149" s="28">
        <f t="shared" si="0"/>
        <v>0</v>
      </c>
      <c r="E149" s="25"/>
    </row>
    <row r="150" spans="1:5" x14ac:dyDescent="0.2">
      <c r="A150" s="27">
        <v>5283</v>
      </c>
      <c r="B150" s="25" t="s">
        <v>259</v>
      </c>
      <c r="C150" s="119">
        <v>0</v>
      </c>
      <c r="D150" s="28">
        <f t="shared" si="0"/>
        <v>0</v>
      </c>
      <c r="E150" s="25"/>
    </row>
    <row r="151" spans="1:5" x14ac:dyDescent="0.2">
      <c r="A151" s="27">
        <v>5284</v>
      </c>
      <c r="B151" s="25" t="s">
        <v>260</v>
      </c>
      <c r="C151" s="119">
        <v>0</v>
      </c>
      <c r="D151" s="28">
        <f t="shared" si="0"/>
        <v>0</v>
      </c>
      <c r="E151" s="25"/>
    </row>
    <row r="152" spans="1:5" x14ac:dyDescent="0.2">
      <c r="A152" s="27">
        <v>5285</v>
      </c>
      <c r="B152" s="25" t="s">
        <v>261</v>
      </c>
      <c r="C152" s="119">
        <v>0</v>
      </c>
      <c r="D152" s="28">
        <f t="shared" si="0"/>
        <v>0</v>
      </c>
      <c r="E152" s="25"/>
    </row>
    <row r="153" spans="1:5" x14ac:dyDescent="0.2">
      <c r="A153" s="89">
        <v>5290</v>
      </c>
      <c r="B153" s="86" t="s">
        <v>262</v>
      </c>
      <c r="C153" s="118">
        <f>SUM(C154:C155)</f>
        <v>0</v>
      </c>
      <c r="D153" s="90">
        <f t="shared" si="0"/>
        <v>0</v>
      </c>
      <c r="E153" s="25"/>
    </row>
    <row r="154" spans="1:5" x14ac:dyDescent="0.2">
      <c r="A154" s="27">
        <v>5291</v>
      </c>
      <c r="B154" s="25" t="s">
        <v>263</v>
      </c>
      <c r="C154" s="119">
        <v>0</v>
      </c>
      <c r="D154" s="28">
        <f t="shared" si="0"/>
        <v>0</v>
      </c>
      <c r="E154" s="25"/>
    </row>
    <row r="155" spans="1:5" x14ac:dyDescent="0.2">
      <c r="A155" s="27">
        <v>5292</v>
      </c>
      <c r="B155" s="25" t="s">
        <v>264</v>
      </c>
      <c r="C155" s="119">
        <v>0</v>
      </c>
      <c r="D155" s="28">
        <f t="shared" si="0"/>
        <v>0</v>
      </c>
      <c r="E155" s="25"/>
    </row>
    <row r="156" spans="1:5" x14ac:dyDescent="0.2">
      <c r="A156" s="89">
        <v>5300</v>
      </c>
      <c r="B156" s="86" t="s">
        <v>265</v>
      </c>
      <c r="C156" s="118">
        <f>C157+C160+C163</f>
        <v>0</v>
      </c>
      <c r="D156" s="90">
        <f t="shared" si="0"/>
        <v>0</v>
      </c>
      <c r="E156" s="25"/>
    </row>
    <row r="157" spans="1:5" x14ac:dyDescent="0.2">
      <c r="A157" s="89">
        <v>5310</v>
      </c>
      <c r="B157" s="86" t="s">
        <v>181</v>
      </c>
      <c r="C157" s="118">
        <f>C158+C159</f>
        <v>0</v>
      </c>
      <c r="D157" s="90">
        <f t="shared" si="0"/>
        <v>0</v>
      </c>
      <c r="E157" s="25"/>
    </row>
    <row r="158" spans="1:5" x14ac:dyDescent="0.2">
      <c r="A158" s="27">
        <v>5311</v>
      </c>
      <c r="B158" s="25" t="s">
        <v>266</v>
      </c>
      <c r="C158" s="119">
        <v>0</v>
      </c>
      <c r="D158" s="28">
        <f t="shared" si="0"/>
        <v>0</v>
      </c>
      <c r="E158" s="25"/>
    </row>
    <row r="159" spans="1:5" x14ac:dyDescent="0.2">
      <c r="A159" s="27">
        <v>5312</v>
      </c>
      <c r="B159" s="25" t="s">
        <v>267</v>
      </c>
      <c r="C159" s="119">
        <v>0</v>
      </c>
      <c r="D159" s="28">
        <f t="shared" si="0"/>
        <v>0</v>
      </c>
      <c r="E159" s="25"/>
    </row>
    <row r="160" spans="1:5" x14ac:dyDescent="0.2">
      <c r="A160" s="89">
        <v>5320</v>
      </c>
      <c r="B160" s="86" t="s">
        <v>182</v>
      </c>
      <c r="C160" s="118">
        <f>SUM(C161:C162)</f>
        <v>0</v>
      </c>
      <c r="D160" s="90">
        <f t="shared" ref="D160:D212" si="1">C160/$C$94</f>
        <v>0</v>
      </c>
      <c r="E160" s="25"/>
    </row>
    <row r="161" spans="1:5" x14ac:dyDescent="0.2">
      <c r="A161" s="27">
        <v>5321</v>
      </c>
      <c r="B161" s="25" t="s">
        <v>268</v>
      </c>
      <c r="C161" s="119">
        <v>0</v>
      </c>
      <c r="D161" s="28">
        <f t="shared" si="1"/>
        <v>0</v>
      </c>
      <c r="E161" s="25"/>
    </row>
    <row r="162" spans="1:5" x14ac:dyDescent="0.2">
      <c r="A162" s="27">
        <v>5322</v>
      </c>
      <c r="B162" s="25" t="s">
        <v>269</v>
      </c>
      <c r="C162" s="119">
        <v>0</v>
      </c>
      <c r="D162" s="28">
        <f t="shared" si="1"/>
        <v>0</v>
      </c>
      <c r="E162" s="25"/>
    </row>
    <row r="163" spans="1:5" x14ac:dyDescent="0.2">
      <c r="A163" s="89">
        <v>5330</v>
      </c>
      <c r="B163" s="86" t="s">
        <v>183</v>
      </c>
      <c r="C163" s="118">
        <f>SUM(C164:C165)</f>
        <v>0</v>
      </c>
      <c r="D163" s="90">
        <f t="shared" si="1"/>
        <v>0</v>
      </c>
      <c r="E163" s="25"/>
    </row>
    <row r="164" spans="1:5" x14ac:dyDescent="0.2">
      <c r="A164" s="27">
        <v>5331</v>
      </c>
      <c r="B164" s="25" t="s">
        <v>270</v>
      </c>
      <c r="C164" s="119">
        <v>0</v>
      </c>
      <c r="D164" s="28">
        <f t="shared" si="1"/>
        <v>0</v>
      </c>
      <c r="E164" s="25"/>
    </row>
    <row r="165" spans="1:5" x14ac:dyDescent="0.2">
      <c r="A165" s="27">
        <v>5332</v>
      </c>
      <c r="B165" s="25" t="s">
        <v>271</v>
      </c>
      <c r="C165" s="119">
        <v>0</v>
      </c>
      <c r="D165" s="28">
        <f t="shared" si="1"/>
        <v>0</v>
      </c>
      <c r="E165" s="25"/>
    </row>
    <row r="166" spans="1:5" x14ac:dyDescent="0.2">
      <c r="A166" s="89">
        <v>5400</v>
      </c>
      <c r="B166" s="86" t="s">
        <v>272</v>
      </c>
      <c r="C166" s="118">
        <f>C167+C170+C173+C176+C178</f>
        <v>0</v>
      </c>
      <c r="D166" s="90">
        <f t="shared" si="1"/>
        <v>0</v>
      </c>
      <c r="E166" s="25"/>
    </row>
    <row r="167" spans="1:5" x14ac:dyDescent="0.2">
      <c r="A167" s="89">
        <v>5410</v>
      </c>
      <c r="B167" s="86" t="s">
        <v>273</v>
      </c>
      <c r="C167" s="118">
        <f>SUM(C168:C169)</f>
        <v>0</v>
      </c>
      <c r="D167" s="90">
        <f t="shared" si="1"/>
        <v>0</v>
      </c>
      <c r="E167" s="25"/>
    </row>
    <row r="168" spans="1:5" x14ac:dyDescent="0.2">
      <c r="A168" s="27">
        <v>5411</v>
      </c>
      <c r="B168" s="25" t="s">
        <v>274</v>
      </c>
      <c r="C168" s="119">
        <v>0</v>
      </c>
      <c r="D168" s="28">
        <f t="shared" si="1"/>
        <v>0</v>
      </c>
      <c r="E168" s="25"/>
    </row>
    <row r="169" spans="1:5" x14ac:dyDescent="0.2">
      <c r="A169" s="27">
        <v>5412</v>
      </c>
      <c r="B169" s="25" t="s">
        <v>275</v>
      </c>
      <c r="C169" s="119">
        <v>0</v>
      </c>
      <c r="D169" s="28">
        <f t="shared" si="1"/>
        <v>0</v>
      </c>
      <c r="E169" s="25"/>
    </row>
    <row r="170" spans="1:5" x14ac:dyDescent="0.2">
      <c r="A170" s="89">
        <v>5420</v>
      </c>
      <c r="B170" s="86" t="s">
        <v>276</v>
      </c>
      <c r="C170" s="118">
        <f>SUM(C171:C172)</f>
        <v>0</v>
      </c>
      <c r="D170" s="90">
        <f t="shared" si="1"/>
        <v>0</v>
      </c>
      <c r="E170" s="25"/>
    </row>
    <row r="171" spans="1:5" x14ac:dyDescent="0.2">
      <c r="A171" s="27">
        <v>5421</v>
      </c>
      <c r="B171" s="25" t="s">
        <v>277</v>
      </c>
      <c r="C171" s="119">
        <v>0</v>
      </c>
      <c r="D171" s="28">
        <f t="shared" si="1"/>
        <v>0</v>
      </c>
      <c r="E171" s="25"/>
    </row>
    <row r="172" spans="1:5" x14ac:dyDescent="0.2">
      <c r="A172" s="27">
        <v>5422</v>
      </c>
      <c r="B172" s="25" t="s">
        <v>278</v>
      </c>
      <c r="C172" s="119">
        <v>0</v>
      </c>
      <c r="D172" s="28">
        <f t="shared" si="1"/>
        <v>0</v>
      </c>
      <c r="E172" s="25"/>
    </row>
    <row r="173" spans="1:5" x14ac:dyDescent="0.2">
      <c r="A173" s="89">
        <v>5430</v>
      </c>
      <c r="B173" s="86" t="s">
        <v>279</v>
      </c>
      <c r="C173" s="118">
        <f>SUM(C174:C175)</f>
        <v>0</v>
      </c>
      <c r="D173" s="90">
        <f t="shared" si="1"/>
        <v>0</v>
      </c>
      <c r="E173" s="25"/>
    </row>
    <row r="174" spans="1:5" x14ac:dyDescent="0.2">
      <c r="A174" s="27">
        <v>5431</v>
      </c>
      <c r="B174" s="25" t="s">
        <v>280</v>
      </c>
      <c r="C174" s="119">
        <v>0</v>
      </c>
      <c r="D174" s="28">
        <f t="shared" si="1"/>
        <v>0</v>
      </c>
      <c r="E174" s="25"/>
    </row>
    <row r="175" spans="1:5" x14ac:dyDescent="0.2">
      <c r="A175" s="27">
        <v>5432</v>
      </c>
      <c r="B175" s="25" t="s">
        <v>281</v>
      </c>
      <c r="C175" s="119">
        <v>0</v>
      </c>
      <c r="D175" s="28">
        <f t="shared" si="1"/>
        <v>0</v>
      </c>
      <c r="E175" s="25"/>
    </row>
    <row r="176" spans="1:5" x14ac:dyDescent="0.2">
      <c r="A176" s="89">
        <v>5440</v>
      </c>
      <c r="B176" s="86" t="s">
        <v>282</v>
      </c>
      <c r="C176" s="118">
        <f>SUM(C177)</f>
        <v>0</v>
      </c>
      <c r="D176" s="90">
        <f t="shared" si="1"/>
        <v>0</v>
      </c>
      <c r="E176" s="25"/>
    </row>
    <row r="177" spans="1:5" x14ac:dyDescent="0.2">
      <c r="A177" s="27">
        <v>5441</v>
      </c>
      <c r="B177" s="25" t="s">
        <v>282</v>
      </c>
      <c r="C177" s="119">
        <v>0</v>
      </c>
      <c r="D177" s="28">
        <f t="shared" si="1"/>
        <v>0</v>
      </c>
      <c r="E177" s="25"/>
    </row>
    <row r="178" spans="1:5" x14ac:dyDescent="0.2">
      <c r="A178" s="89">
        <v>5450</v>
      </c>
      <c r="B178" s="86" t="s">
        <v>283</v>
      </c>
      <c r="C178" s="118">
        <f>SUM(C179:C180)</f>
        <v>0</v>
      </c>
      <c r="D178" s="90">
        <f t="shared" si="1"/>
        <v>0</v>
      </c>
      <c r="E178" s="25"/>
    </row>
    <row r="179" spans="1:5" x14ac:dyDescent="0.2">
      <c r="A179" s="27">
        <v>5451</v>
      </c>
      <c r="B179" s="25" t="s">
        <v>284</v>
      </c>
      <c r="C179" s="119">
        <v>0</v>
      </c>
      <c r="D179" s="28">
        <f t="shared" si="1"/>
        <v>0</v>
      </c>
      <c r="E179" s="25"/>
    </row>
    <row r="180" spans="1:5" x14ac:dyDescent="0.2">
      <c r="A180" s="27">
        <v>5452</v>
      </c>
      <c r="B180" s="25" t="s">
        <v>285</v>
      </c>
      <c r="C180" s="119">
        <v>0</v>
      </c>
      <c r="D180" s="28">
        <f t="shared" si="1"/>
        <v>0</v>
      </c>
      <c r="E180" s="25"/>
    </row>
    <row r="181" spans="1:5" x14ac:dyDescent="0.2">
      <c r="A181" s="89">
        <v>5500</v>
      </c>
      <c r="B181" s="86" t="s">
        <v>286</v>
      </c>
      <c r="C181" s="118">
        <f>C182+C191+C194+C200</f>
        <v>0.1</v>
      </c>
      <c r="D181" s="90">
        <f t="shared" si="1"/>
        <v>2.1603871885151888E-9</v>
      </c>
      <c r="E181" s="25"/>
    </row>
    <row r="182" spans="1:5" x14ac:dyDescent="0.2">
      <c r="A182" s="89">
        <v>5510</v>
      </c>
      <c r="B182" s="86" t="s">
        <v>287</v>
      </c>
      <c r="C182" s="118">
        <f>SUM(C183:C190)</f>
        <v>0</v>
      </c>
      <c r="D182" s="90">
        <f t="shared" si="1"/>
        <v>0</v>
      </c>
      <c r="E182" s="25"/>
    </row>
    <row r="183" spans="1:5" x14ac:dyDescent="0.2">
      <c r="A183" s="27">
        <v>5511</v>
      </c>
      <c r="B183" s="25" t="s">
        <v>288</v>
      </c>
      <c r="C183" s="119">
        <v>0</v>
      </c>
      <c r="D183" s="28">
        <f t="shared" si="1"/>
        <v>0</v>
      </c>
      <c r="E183" s="25"/>
    </row>
    <row r="184" spans="1:5" x14ac:dyDescent="0.2">
      <c r="A184" s="27">
        <v>5512</v>
      </c>
      <c r="B184" s="25" t="s">
        <v>289</v>
      </c>
      <c r="C184" s="119">
        <v>0</v>
      </c>
      <c r="D184" s="28">
        <f t="shared" si="1"/>
        <v>0</v>
      </c>
      <c r="E184" s="25"/>
    </row>
    <row r="185" spans="1:5" x14ac:dyDescent="0.2">
      <c r="A185" s="27">
        <v>5513</v>
      </c>
      <c r="B185" s="25" t="s">
        <v>290</v>
      </c>
      <c r="C185" s="119">
        <v>0</v>
      </c>
      <c r="D185" s="28">
        <f t="shared" si="1"/>
        <v>0</v>
      </c>
      <c r="E185" s="25"/>
    </row>
    <row r="186" spans="1:5" x14ac:dyDescent="0.2">
      <c r="A186" s="27">
        <v>5514</v>
      </c>
      <c r="B186" s="25" t="s">
        <v>291</v>
      </c>
      <c r="C186" s="119">
        <v>0</v>
      </c>
      <c r="D186" s="28">
        <f t="shared" si="1"/>
        <v>0</v>
      </c>
      <c r="E186" s="25"/>
    </row>
    <row r="187" spans="1:5" x14ac:dyDescent="0.2">
      <c r="A187" s="27">
        <v>5515</v>
      </c>
      <c r="B187" s="25" t="s">
        <v>292</v>
      </c>
      <c r="C187" s="119">
        <v>0</v>
      </c>
      <c r="D187" s="28">
        <f t="shared" si="1"/>
        <v>0</v>
      </c>
      <c r="E187" s="25"/>
    </row>
    <row r="188" spans="1:5" x14ac:dyDescent="0.2">
      <c r="A188" s="27">
        <v>5516</v>
      </c>
      <c r="B188" s="25" t="s">
        <v>293</v>
      </c>
      <c r="C188" s="119">
        <v>0</v>
      </c>
      <c r="D188" s="28">
        <f t="shared" si="1"/>
        <v>0</v>
      </c>
      <c r="E188" s="25"/>
    </row>
    <row r="189" spans="1:5" x14ac:dyDescent="0.2">
      <c r="A189" s="27">
        <v>5517</v>
      </c>
      <c r="B189" s="25" t="s">
        <v>294</v>
      </c>
      <c r="C189" s="119">
        <v>0</v>
      </c>
      <c r="D189" s="28">
        <f t="shared" si="1"/>
        <v>0</v>
      </c>
      <c r="E189" s="25"/>
    </row>
    <row r="190" spans="1:5" x14ac:dyDescent="0.2">
      <c r="A190" s="27">
        <v>5518</v>
      </c>
      <c r="B190" s="25" t="s">
        <v>2</v>
      </c>
      <c r="C190" s="119">
        <v>0</v>
      </c>
      <c r="D190" s="28">
        <f t="shared" si="1"/>
        <v>0</v>
      </c>
      <c r="E190" s="25"/>
    </row>
    <row r="191" spans="1:5" x14ac:dyDescent="0.2">
      <c r="A191" s="89">
        <v>5520</v>
      </c>
      <c r="B191" s="86" t="s">
        <v>1</v>
      </c>
      <c r="C191" s="118">
        <f>SUM(C192:C193)</f>
        <v>0</v>
      </c>
      <c r="D191" s="90">
        <f t="shared" si="1"/>
        <v>0</v>
      </c>
      <c r="E191" s="25"/>
    </row>
    <row r="192" spans="1:5" x14ac:dyDescent="0.2">
      <c r="A192" s="27">
        <v>5521</v>
      </c>
      <c r="B192" s="25" t="s">
        <v>295</v>
      </c>
      <c r="C192" s="119">
        <v>0</v>
      </c>
      <c r="D192" s="28">
        <f t="shared" si="1"/>
        <v>0</v>
      </c>
      <c r="E192" s="25"/>
    </row>
    <row r="193" spans="1:5" x14ac:dyDescent="0.2">
      <c r="A193" s="27">
        <v>5522</v>
      </c>
      <c r="B193" s="25" t="s">
        <v>296</v>
      </c>
      <c r="C193" s="119">
        <v>0</v>
      </c>
      <c r="D193" s="28">
        <f t="shared" si="1"/>
        <v>0</v>
      </c>
      <c r="E193" s="25"/>
    </row>
    <row r="194" spans="1:5" x14ac:dyDescent="0.2">
      <c r="A194" s="89">
        <v>5530</v>
      </c>
      <c r="B194" s="86" t="s">
        <v>297</v>
      </c>
      <c r="C194" s="118">
        <f>SUM(C195:C199)</f>
        <v>0</v>
      </c>
      <c r="D194" s="90">
        <f t="shared" si="1"/>
        <v>0</v>
      </c>
      <c r="E194" s="25"/>
    </row>
    <row r="195" spans="1:5" x14ac:dyDescent="0.2">
      <c r="A195" s="27">
        <v>5531</v>
      </c>
      <c r="B195" s="25" t="s">
        <v>298</v>
      </c>
      <c r="C195" s="119">
        <v>0</v>
      </c>
      <c r="D195" s="28">
        <f t="shared" si="1"/>
        <v>0</v>
      </c>
      <c r="E195" s="25"/>
    </row>
    <row r="196" spans="1:5" x14ac:dyDescent="0.2">
      <c r="A196" s="27">
        <v>5532</v>
      </c>
      <c r="B196" s="25" t="s">
        <v>299</v>
      </c>
      <c r="C196" s="119">
        <v>0</v>
      </c>
      <c r="D196" s="28">
        <f t="shared" si="1"/>
        <v>0</v>
      </c>
      <c r="E196" s="25"/>
    </row>
    <row r="197" spans="1:5" x14ac:dyDescent="0.2">
      <c r="A197" s="27">
        <v>5533</v>
      </c>
      <c r="B197" s="25" t="s">
        <v>300</v>
      </c>
      <c r="C197" s="119">
        <v>0</v>
      </c>
      <c r="D197" s="28">
        <f t="shared" si="1"/>
        <v>0</v>
      </c>
      <c r="E197" s="25"/>
    </row>
    <row r="198" spans="1:5" x14ac:dyDescent="0.2">
      <c r="A198" s="27">
        <v>5534</v>
      </c>
      <c r="B198" s="25" t="s">
        <v>301</v>
      </c>
      <c r="C198" s="119">
        <v>0</v>
      </c>
      <c r="D198" s="28">
        <f t="shared" si="1"/>
        <v>0</v>
      </c>
      <c r="E198" s="25"/>
    </row>
    <row r="199" spans="1:5" x14ac:dyDescent="0.2">
      <c r="A199" s="27">
        <v>5535</v>
      </c>
      <c r="B199" s="25" t="s">
        <v>302</v>
      </c>
      <c r="C199" s="119">
        <v>0</v>
      </c>
      <c r="D199" s="28">
        <f t="shared" si="1"/>
        <v>0</v>
      </c>
      <c r="E199" s="25"/>
    </row>
    <row r="200" spans="1:5" x14ac:dyDescent="0.2">
      <c r="A200" s="89">
        <v>5590</v>
      </c>
      <c r="B200" s="86" t="s">
        <v>303</v>
      </c>
      <c r="C200" s="118">
        <f>SUM(C201:C209)</f>
        <v>0.1</v>
      </c>
      <c r="D200" s="90">
        <f t="shared" si="1"/>
        <v>2.1603871885151888E-9</v>
      </c>
      <c r="E200" s="25"/>
    </row>
    <row r="201" spans="1:5" x14ac:dyDescent="0.2">
      <c r="A201" s="27">
        <v>5591</v>
      </c>
      <c r="B201" s="25" t="s">
        <v>304</v>
      </c>
      <c r="C201" s="119">
        <v>0</v>
      </c>
      <c r="D201" s="28">
        <f t="shared" si="1"/>
        <v>0</v>
      </c>
      <c r="E201" s="25"/>
    </row>
    <row r="202" spans="1:5" x14ac:dyDescent="0.2">
      <c r="A202" s="27">
        <v>5592</v>
      </c>
      <c r="B202" s="25" t="s">
        <v>305</v>
      </c>
      <c r="C202" s="119">
        <v>0</v>
      </c>
      <c r="D202" s="28">
        <f t="shared" si="1"/>
        <v>0</v>
      </c>
      <c r="E202" s="25"/>
    </row>
    <row r="203" spans="1:5" x14ac:dyDescent="0.2">
      <c r="A203" s="27">
        <v>5593</v>
      </c>
      <c r="B203" s="25" t="s">
        <v>306</v>
      </c>
      <c r="C203" s="119">
        <v>0</v>
      </c>
      <c r="D203" s="28">
        <f t="shared" si="1"/>
        <v>0</v>
      </c>
      <c r="E203" s="25"/>
    </row>
    <row r="204" spans="1:5" x14ac:dyDescent="0.2">
      <c r="A204" s="27">
        <v>5594</v>
      </c>
      <c r="B204" s="25" t="s">
        <v>362</v>
      </c>
      <c r="C204" s="119">
        <v>0</v>
      </c>
      <c r="D204" s="28">
        <f t="shared" si="1"/>
        <v>0</v>
      </c>
      <c r="E204" s="25"/>
    </row>
    <row r="205" spans="1:5" x14ac:dyDescent="0.2">
      <c r="A205" s="27">
        <v>5595</v>
      </c>
      <c r="B205" s="25" t="s">
        <v>308</v>
      </c>
      <c r="C205" s="119">
        <v>0</v>
      </c>
      <c r="D205" s="28">
        <f t="shared" si="1"/>
        <v>0</v>
      </c>
      <c r="E205" s="25"/>
    </row>
    <row r="206" spans="1:5" x14ac:dyDescent="0.2">
      <c r="A206" s="27">
        <v>5596</v>
      </c>
      <c r="B206" s="25" t="s">
        <v>203</v>
      </c>
      <c r="C206" s="119">
        <v>0</v>
      </c>
      <c r="D206" s="28">
        <f t="shared" si="1"/>
        <v>0</v>
      </c>
      <c r="E206" s="25"/>
    </row>
    <row r="207" spans="1:5" x14ac:dyDescent="0.2">
      <c r="A207" s="27">
        <v>5597</v>
      </c>
      <c r="B207" s="25" t="s">
        <v>309</v>
      </c>
      <c r="C207" s="119">
        <v>0</v>
      </c>
      <c r="D207" s="28">
        <f t="shared" si="1"/>
        <v>0</v>
      </c>
      <c r="E207" s="25"/>
    </row>
    <row r="208" spans="1:5" x14ac:dyDescent="0.2">
      <c r="A208" s="27">
        <v>5598</v>
      </c>
      <c r="B208" s="25" t="s">
        <v>363</v>
      </c>
      <c r="C208" s="119">
        <v>0</v>
      </c>
      <c r="D208" s="28">
        <f t="shared" si="1"/>
        <v>0</v>
      </c>
      <c r="E208" s="25"/>
    </row>
    <row r="209" spans="1:8" x14ac:dyDescent="0.2">
      <c r="A209" s="27">
        <v>5599</v>
      </c>
      <c r="B209" s="25" t="s">
        <v>310</v>
      </c>
      <c r="C209" s="119">
        <v>0.1</v>
      </c>
      <c r="D209" s="28">
        <f t="shared" si="1"/>
        <v>2.1603871885151888E-9</v>
      </c>
      <c r="E209" s="25"/>
    </row>
    <row r="210" spans="1:8" x14ac:dyDescent="0.2">
      <c r="A210" s="89">
        <v>5600</v>
      </c>
      <c r="B210" s="86" t="s">
        <v>0</v>
      </c>
      <c r="C210" s="118">
        <f>C211</f>
        <v>0</v>
      </c>
      <c r="D210" s="90">
        <f t="shared" si="1"/>
        <v>0</v>
      </c>
      <c r="E210" s="25"/>
    </row>
    <row r="211" spans="1:8" x14ac:dyDescent="0.2">
      <c r="A211" s="89">
        <v>5610</v>
      </c>
      <c r="B211" s="86" t="s">
        <v>311</v>
      </c>
      <c r="C211" s="118">
        <f>C212</f>
        <v>0</v>
      </c>
      <c r="D211" s="90">
        <f t="shared" si="1"/>
        <v>0</v>
      </c>
      <c r="E211" s="25"/>
    </row>
    <row r="212" spans="1:8" x14ac:dyDescent="0.2">
      <c r="A212" s="27">
        <v>5611</v>
      </c>
      <c r="B212" s="25" t="s">
        <v>312</v>
      </c>
      <c r="C212" s="119">
        <v>0</v>
      </c>
      <c r="D212" s="28">
        <f t="shared" si="1"/>
        <v>0</v>
      </c>
      <c r="E212" s="25"/>
    </row>
    <row r="213" spans="1:8" x14ac:dyDescent="0.2">
      <c r="C213" s="121"/>
    </row>
    <row r="215" spans="1:8" x14ac:dyDescent="0.2">
      <c r="A215" s="141" t="s">
        <v>512</v>
      </c>
      <c r="B215" s="142"/>
      <c r="C215" s="142"/>
      <c r="D215" s="142"/>
      <c r="E215" s="142"/>
      <c r="F215" s="142"/>
      <c r="G215" s="1" t="s">
        <v>418</v>
      </c>
      <c r="H215" s="9">
        <v>2025</v>
      </c>
    </row>
    <row r="216" spans="1:8" x14ac:dyDescent="0.2">
      <c r="A216" s="141" t="s">
        <v>422</v>
      </c>
      <c r="B216" s="142"/>
      <c r="C216" s="142"/>
      <c r="D216" s="142"/>
      <c r="E216" s="142"/>
      <c r="F216" s="142"/>
      <c r="G216" s="1" t="s">
        <v>419</v>
      </c>
      <c r="H216" s="9" t="s">
        <v>421</v>
      </c>
    </row>
    <row r="217" spans="1:8" x14ac:dyDescent="0.2">
      <c r="A217" s="141" t="s">
        <v>513</v>
      </c>
      <c r="B217" s="142"/>
      <c r="C217" s="142"/>
      <c r="D217" s="142"/>
      <c r="E217" s="142"/>
      <c r="F217" s="142"/>
      <c r="G217" s="1" t="s">
        <v>420</v>
      </c>
      <c r="H217" s="9">
        <v>1</v>
      </c>
    </row>
    <row r="218" spans="1:8" x14ac:dyDescent="0.2">
      <c r="A218" s="141" t="s">
        <v>438</v>
      </c>
      <c r="B218" s="142"/>
      <c r="C218" s="142"/>
      <c r="D218" s="142"/>
      <c r="E218" s="142"/>
      <c r="F218" s="142"/>
      <c r="G218" s="1"/>
      <c r="H218" s="9"/>
    </row>
    <row r="219" spans="1:8" x14ac:dyDescent="0.2">
      <c r="A219" s="3" t="s">
        <v>46</v>
      </c>
      <c r="B219" s="4"/>
      <c r="C219" s="4"/>
      <c r="D219" s="4"/>
      <c r="E219" s="4"/>
      <c r="F219" s="4"/>
      <c r="G219" s="4"/>
      <c r="H219" s="4"/>
    </row>
    <row r="221" spans="1:8" x14ac:dyDescent="0.2">
      <c r="A221" s="4" t="s">
        <v>22</v>
      </c>
      <c r="B221" s="4"/>
      <c r="C221" s="4"/>
      <c r="D221" s="4"/>
      <c r="E221" s="4"/>
      <c r="F221" s="4"/>
      <c r="G221" s="4"/>
      <c r="H221" s="4"/>
    </row>
    <row r="222" spans="1:8" x14ac:dyDescent="0.2">
      <c r="A222" s="6" t="s">
        <v>20</v>
      </c>
      <c r="B222" s="6" t="s">
        <v>17</v>
      </c>
      <c r="C222" s="6" t="s">
        <v>18</v>
      </c>
      <c r="D222" s="6" t="s">
        <v>19</v>
      </c>
      <c r="E222" s="6"/>
      <c r="F222" s="6"/>
      <c r="G222" s="6"/>
      <c r="H222" s="6"/>
    </row>
    <row r="223" spans="1:8" x14ac:dyDescent="0.2">
      <c r="A223" s="7">
        <v>1114</v>
      </c>
      <c r="B223" s="5" t="s">
        <v>47</v>
      </c>
      <c r="C223" s="121">
        <v>36032.33</v>
      </c>
      <c r="E223" s="5" t="str">
        <f>+IF(OR(C223&lt;&gt;0,C224&lt;&gt;0,C225&lt;&gt;0),"","SIN INFORMACIÓN QUE REVELAR")</f>
        <v/>
      </c>
    </row>
    <row r="224" spans="1:8" x14ac:dyDescent="0.2">
      <c r="A224" s="7">
        <v>1115</v>
      </c>
      <c r="B224" s="5" t="s">
        <v>48</v>
      </c>
      <c r="C224" s="121">
        <v>0</v>
      </c>
    </row>
    <row r="225" spans="1:8" x14ac:dyDescent="0.2">
      <c r="A225" s="7">
        <v>1121</v>
      </c>
      <c r="B225" s="5" t="s">
        <v>49</v>
      </c>
      <c r="C225" s="121">
        <v>10042163.029999999</v>
      </c>
    </row>
    <row r="226" spans="1:8" x14ac:dyDescent="0.2">
      <c r="C226" s="121"/>
    </row>
    <row r="227" spans="1:8" x14ac:dyDescent="0.2">
      <c r="A227" s="4" t="s">
        <v>23</v>
      </c>
      <c r="B227" s="4"/>
      <c r="C227" s="4"/>
      <c r="D227" s="4"/>
      <c r="E227" s="4"/>
      <c r="F227" s="4"/>
      <c r="G227" s="4"/>
      <c r="H227" s="4"/>
    </row>
    <row r="228" spans="1:8" x14ac:dyDescent="0.2">
      <c r="A228" s="6" t="s">
        <v>20</v>
      </c>
      <c r="B228" s="6" t="s">
        <v>17</v>
      </c>
      <c r="C228" s="6" t="s">
        <v>18</v>
      </c>
      <c r="D228" s="6">
        <v>2024</v>
      </c>
      <c r="E228" s="6">
        <v>2023</v>
      </c>
      <c r="F228" s="6">
        <v>2022</v>
      </c>
      <c r="G228" s="6">
        <v>2021</v>
      </c>
      <c r="H228" s="6" t="s">
        <v>45</v>
      </c>
    </row>
    <row r="229" spans="1:8" x14ac:dyDescent="0.2">
      <c r="A229" s="7">
        <v>1122</v>
      </c>
      <c r="B229" s="5" t="s">
        <v>51</v>
      </c>
      <c r="C229" s="121">
        <v>4373424.95</v>
      </c>
      <c r="D229" s="121">
        <v>4373424.95</v>
      </c>
      <c r="E229" s="121">
        <v>4373424.95</v>
      </c>
      <c r="F229" s="121">
        <v>4494424.96</v>
      </c>
      <c r="G229" s="121">
        <v>4376240.9400000004</v>
      </c>
      <c r="H229" s="5" t="str">
        <f>+IF(OR(C229&lt;&gt;0,C230&lt;&gt;0),"","SIN INFORMACIÓN QUE REVELAR")</f>
        <v/>
      </c>
    </row>
    <row r="230" spans="1:8" x14ac:dyDescent="0.2">
      <c r="A230" s="7">
        <v>1124</v>
      </c>
      <c r="B230" s="5" t="s">
        <v>52</v>
      </c>
      <c r="C230" s="121">
        <v>0</v>
      </c>
      <c r="D230" s="121">
        <v>0</v>
      </c>
      <c r="E230" s="121">
        <v>0</v>
      </c>
      <c r="F230" s="121">
        <v>0</v>
      </c>
      <c r="G230" s="121">
        <v>0</v>
      </c>
    </row>
    <row r="231" spans="1:8" x14ac:dyDescent="0.2">
      <c r="C231" s="121"/>
      <c r="D231" s="121"/>
      <c r="E231" s="121"/>
      <c r="F231" s="121"/>
      <c r="G231" s="121"/>
    </row>
    <row r="232" spans="1:8" x14ac:dyDescent="0.2">
      <c r="A232" s="4" t="s">
        <v>24</v>
      </c>
      <c r="B232" s="4"/>
      <c r="C232" s="4"/>
      <c r="D232" s="4"/>
      <c r="E232" s="4"/>
      <c r="F232" s="4"/>
      <c r="G232" s="4"/>
      <c r="H232" s="4"/>
    </row>
    <row r="233" spans="1:8" x14ac:dyDescent="0.2">
      <c r="A233" s="6" t="s">
        <v>20</v>
      </c>
      <c r="B233" s="6" t="s">
        <v>17</v>
      </c>
      <c r="C233" s="6" t="s">
        <v>18</v>
      </c>
      <c r="D233" s="6" t="s">
        <v>53</v>
      </c>
      <c r="E233" s="6" t="s">
        <v>54</v>
      </c>
      <c r="F233" s="6" t="s">
        <v>55</v>
      </c>
      <c r="G233" s="6" t="s">
        <v>56</v>
      </c>
      <c r="H233" s="6" t="s">
        <v>57</v>
      </c>
    </row>
    <row r="234" spans="1:8" x14ac:dyDescent="0.2">
      <c r="A234" s="7">
        <v>1123</v>
      </c>
      <c r="B234" s="5" t="s">
        <v>58</v>
      </c>
      <c r="C234" s="121">
        <v>36557452.810000002</v>
      </c>
      <c r="D234" s="121">
        <v>36557452.810000002</v>
      </c>
      <c r="E234" s="121">
        <v>0</v>
      </c>
      <c r="F234" s="121">
        <v>0</v>
      </c>
      <c r="G234" s="121">
        <v>0</v>
      </c>
      <c r="H234" s="5" t="str">
        <f>IF(OR(C234&lt;&gt;0, C235&lt;&gt;0, C236&lt;&gt;0, C237&lt;&gt;0, C238&lt;&gt;0, C239&lt;&gt;0, C240&lt;&gt;0, C241&lt;&gt;0, C242&lt;&gt;0), "", "SIN INFORMACIÓN QUE REVELAR")</f>
        <v/>
      </c>
    </row>
    <row r="235" spans="1:8" x14ac:dyDescent="0.2">
      <c r="A235" s="7">
        <v>1125</v>
      </c>
      <c r="B235" s="5" t="s">
        <v>59</v>
      </c>
      <c r="C235" s="121">
        <v>14700.02</v>
      </c>
      <c r="D235" s="121">
        <v>14700.02</v>
      </c>
      <c r="E235" s="121">
        <v>0</v>
      </c>
      <c r="F235" s="121">
        <v>0</v>
      </c>
      <c r="G235" s="121">
        <v>0</v>
      </c>
    </row>
    <row r="236" spans="1:8" x14ac:dyDescent="0.2">
      <c r="A236" s="7">
        <v>1126</v>
      </c>
      <c r="B236" s="5" t="s">
        <v>409</v>
      </c>
      <c r="C236" s="121">
        <v>0</v>
      </c>
      <c r="D236" s="121">
        <v>0</v>
      </c>
      <c r="E236" s="121">
        <v>0</v>
      </c>
      <c r="F236" s="121">
        <v>0</v>
      </c>
      <c r="G236" s="121">
        <v>0</v>
      </c>
    </row>
    <row r="237" spans="1:8" x14ac:dyDescent="0.2">
      <c r="A237" s="7">
        <v>1129</v>
      </c>
      <c r="B237" s="5" t="s">
        <v>410</v>
      </c>
      <c r="C237" s="121">
        <v>0</v>
      </c>
      <c r="D237" s="121">
        <v>0</v>
      </c>
      <c r="E237" s="121">
        <v>0</v>
      </c>
      <c r="F237" s="121">
        <v>0</v>
      </c>
      <c r="G237" s="121">
        <v>0</v>
      </c>
    </row>
    <row r="238" spans="1:8" x14ac:dyDescent="0.2">
      <c r="A238" s="7">
        <v>1131</v>
      </c>
      <c r="B238" s="5" t="s">
        <v>60</v>
      </c>
      <c r="C238" s="121">
        <v>0</v>
      </c>
      <c r="D238" s="121">
        <v>0</v>
      </c>
      <c r="E238" s="121">
        <v>0</v>
      </c>
      <c r="F238" s="121">
        <v>0</v>
      </c>
      <c r="G238" s="121">
        <v>0</v>
      </c>
    </row>
    <row r="239" spans="1:8" x14ac:dyDescent="0.2">
      <c r="A239" s="7">
        <v>1132</v>
      </c>
      <c r="B239" s="5" t="s">
        <v>61</v>
      </c>
      <c r="C239" s="121">
        <v>0</v>
      </c>
      <c r="D239" s="121">
        <v>0</v>
      </c>
      <c r="E239" s="121">
        <v>0</v>
      </c>
      <c r="F239" s="121">
        <v>0</v>
      </c>
      <c r="G239" s="121">
        <v>0</v>
      </c>
    </row>
    <row r="240" spans="1:8" x14ac:dyDescent="0.2">
      <c r="A240" s="7">
        <v>1133</v>
      </c>
      <c r="B240" s="5" t="s">
        <v>62</v>
      </c>
      <c r="C240" s="121">
        <v>0</v>
      </c>
      <c r="D240" s="121">
        <v>0</v>
      </c>
      <c r="E240" s="121">
        <v>0</v>
      </c>
      <c r="F240" s="121">
        <v>0</v>
      </c>
      <c r="G240" s="121">
        <v>0</v>
      </c>
    </row>
    <row r="241" spans="1:8" x14ac:dyDescent="0.2">
      <c r="A241" s="7">
        <v>1134</v>
      </c>
      <c r="B241" s="5" t="s">
        <v>63</v>
      </c>
      <c r="C241" s="121">
        <v>2319016.9</v>
      </c>
      <c r="D241" s="121">
        <v>2319016.9</v>
      </c>
      <c r="E241" s="121">
        <v>0</v>
      </c>
      <c r="F241" s="121">
        <v>0</v>
      </c>
      <c r="G241" s="121">
        <v>0</v>
      </c>
    </row>
    <row r="242" spans="1:8" x14ac:dyDescent="0.2">
      <c r="A242" s="7">
        <v>1139</v>
      </c>
      <c r="B242" s="5" t="s">
        <v>64</v>
      </c>
      <c r="C242" s="121">
        <v>0</v>
      </c>
      <c r="D242" s="121">
        <v>0</v>
      </c>
      <c r="E242" s="121">
        <v>0</v>
      </c>
      <c r="F242" s="121">
        <v>0</v>
      </c>
      <c r="G242" s="121">
        <v>0</v>
      </c>
    </row>
    <row r="244" spans="1:8" x14ac:dyDescent="0.2">
      <c r="A244" s="4" t="s">
        <v>411</v>
      </c>
      <c r="B244" s="4"/>
      <c r="C244" s="4"/>
      <c r="D244" s="4"/>
      <c r="E244" s="4"/>
      <c r="F244" s="4"/>
      <c r="G244" s="4"/>
      <c r="H244" s="4"/>
    </row>
    <row r="245" spans="1:8" x14ac:dyDescent="0.2">
      <c r="A245" s="6" t="s">
        <v>20</v>
      </c>
      <c r="B245" s="6" t="s">
        <v>17</v>
      </c>
      <c r="C245" s="6" t="s">
        <v>18</v>
      </c>
      <c r="D245" s="6" t="s">
        <v>27</v>
      </c>
      <c r="E245" s="6" t="s">
        <v>26</v>
      </c>
      <c r="F245" s="6" t="s">
        <v>65</v>
      </c>
      <c r="G245" s="6" t="s">
        <v>29</v>
      </c>
      <c r="H245" s="6"/>
    </row>
    <row r="246" spans="1:8" x14ac:dyDescent="0.2">
      <c r="A246" s="7">
        <v>1140</v>
      </c>
      <c r="B246" s="5" t="s">
        <v>66</v>
      </c>
      <c r="C246" s="121">
        <f>SUM(C247:C251)</f>
        <v>865.89</v>
      </c>
      <c r="E246" s="5" t="str">
        <f>IF(OR(C246&lt;&gt;0, C247&lt;&gt;0, C248&lt;&gt;0, C249&lt;&gt;0, C250&lt;&gt;0, C251&lt;&gt;0), "", "SIN INFORMACIÓN QUE REVELAR")</f>
        <v/>
      </c>
    </row>
    <row r="247" spans="1:8" x14ac:dyDescent="0.2">
      <c r="A247" s="7">
        <v>1141</v>
      </c>
      <c r="B247" s="5" t="s">
        <v>67</v>
      </c>
      <c r="C247" s="121">
        <v>865.89</v>
      </c>
    </row>
    <row r="248" spans="1:8" x14ac:dyDescent="0.2">
      <c r="A248" s="7">
        <v>1142</v>
      </c>
      <c r="B248" s="5" t="s">
        <v>68</v>
      </c>
      <c r="C248" s="121">
        <v>0</v>
      </c>
    </row>
    <row r="249" spans="1:8" x14ac:dyDescent="0.2">
      <c r="A249" s="7">
        <v>1143</v>
      </c>
      <c r="B249" s="5" t="s">
        <v>69</v>
      </c>
      <c r="C249" s="121">
        <v>0</v>
      </c>
    </row>
    <row r="250" spans="1:8" x14ac:dyDescent="0.2">
      <c r="A250" s="7">
        <v>1144</v>
      </c>
      <c r="B250" s="5" t="s">
        <v>70</v>
      </c>
      <c r="C250" s="121">
        <v>0</v>
      </c>
    </row>
    <row r="251" spans="1:8" x14ac:dyDescent="0.2">
      <c r="A251" s="7">
        <v>1145</v>
      </c>
      <c r="B251" s="5" t="s">
        <v>71</v>
      </c>
      <c r="C251" s="121">
        <v>0</v>
      </c>
    </row>
    <row r="253" spans="1:8" x14ac:dyDescent="0.2">
      <c r="A253" s="4" t="s">
        <v>72</v>
      </c>
      <c r="B253" s="4"/>
      <c r="C253" s="4"/>
      <c r="D253" s="4"/>
      <c r="E253" s="4"/>
      <c r="F253" s="4"/>
      <c r="G253" s="4"/>
      <c r="H253" s="4"/>
    </row>
    <row r="254" spans="1:8" x14ac:dyDescent="0.2">
      <c r="A254" s="6" t="s">
        <v>20</v>
      </c>
      <c r="B254" s="6" t="s">
        <v>17</v>
      </c>
      <c r="C254" s="6" t="s">
        <v>18</v>
      </c>
      <c r="D254" s="6" t="s">
        <v>25</v>
      </c>
      <c r="E254" s="6" t="s">
        <v>28</v>
      </c>
      <c r="F254" s="6" t="s">
        <v>73</v>
      </c>
      <c r="G254" s="6"/>
      <c r="H254" s="6"/>
    </row>
    <row r="255" spans="1:8" x14ac:dyDescent="0.2">
      <c r="A255" s="7">
        <v>1150</v>
      </c>
      <c r="B255" s="5" t="s">
        <v>74</v>
      </c>
      <c r="C255" s="121">
        <f>C256</f>
        <v>260329.38</v>
      </c>
      <c r="E255" s="5" t="str">
        <f>+IF(OR(C255&lt;&gt;0,C256&lt;&gt;0),"","SIN INFORMACIÓN QUE REVELAR")</f>
        <v/>
      </c>
    </row>
    <row r="256" spans="1:8" x14ac:dyDescent="0.2">
      <c r="A256" s="7">
        <v>1151</v>
      </c>
      <c r="B256" s="5" t="s">
        <v>75</v>
      </c>
      <c r="C256" s="121">
        <v>260329.38</v>
      </c>
    </row>
    <row r="258" spans="1:8" x14ac:dyDescent="0.2">
      <c r="A258" s="4" t="s">
        <v>30</v>
      </c>
      <c r="B258" s="4"/>
      <c r="C258" s="4"/>
      <c r="D258" s="4"/>
      <c r="E258" s="4"/>
      <c r="F258" s="4"/>
      <c r="G258" s="4"/>
      <c r="H258" s="4"/>
    </row>
    <row r="259" spans="1:8" x14ac:dyDescent="0.2">
      <c r="A259" s="6" t="s">
        <v>20</v>
      </c>
      <c r="B259" s="6" t="s">
        <v>17</v>
      </c>
      <c r="C259" s="6" t="s">
        <v>18</v>
      </c>
      <c r="D259" s="6" t="s">
        <v>19</v>
      </c>
      <c r="E259" s="6" t="s">
        <v>57</v>
      </c>
      <c r="F259" s="6"/>
      <c r="G259" s="6"/>
      <c r="H259" s="6"/>
    </row>
    <row r="260" spans="1:8" x14ac:dyDescent="0.2">
      <c r="A260" s="7">
        <v>1213</v>
      </c>
      <c r="B260" s="5" t="s">
        <v>76</v>
      </c>
      <c r="C260" s="121">
        <v>0</v>
      </c>
      <c r="E260" s="5" t="str">
        <f>IF(OR(C260&lt;&gt;0),"","SIN INFORMACIÓN QUE REVELAR")</f>
        <v>SIN INFORMACIÓN QUE REVELAR</v>
      </c>
    </row>
    <row r="262" spans="1:8" x14ac:dyDescent="0.2">
      <c r="A262" s="4" t="s">
        <v>31</v>
      </c>
      <c r="B262" s="4"/>
      <c r="C262" s="4"/>
      <c r="D262" s="4"/>
      <c r="E262" s="4"/>
      <c r="F262" s="4"/>
      <c r="G262" s="4"/>
      <c r="H262" s="4"/>
    </row>
    <row r="263" spans="1:8" x14ac:dyDescent="0.2">
      <c r="A263" s="6" t="s">
        <v>20</v>
      </c>
      <c r="B263" s="6" t="s">
        <v>17</v>
      </c>
      <c r="C263" s="6" t="s">
        <v>18</v>
      </c>
      <c r="D263" s="6"/>
      <c r="E263" s="6"/>
      <c r="F263" s="6"/>
      <c r="G263" s="6"/>
      <c r="H263" s="6"/>
    </row>
    <row r="264" spans="1:8" x14ac:dyDescent="0.2">
      <c r="A264" s="7">
        <v>1211</v>
      </c>
      <c r="B264" s="5" t="s">
        <v>50</v>
      </c>
      <c r="C264" s="121">
        <v>0</v>
      </c>
      <c r="E264" s="5" t="str">
        <f>+IF(OR(C264&lt;&gt;0,C265&lt;&gt;0,C266&lt;&gt;0),"","SIN INFORMACIÓN QUE REVELAR")</f>
        <v>SIN INFORMACIÓN QUE REVELAR</v>
      </c>
    </row>
    <row r="265" spans="1:8" x14ac:dyDescent="0.2">
      <c r="A265" s="7">
        <v>1212</v>
      </c>
      <c r="B265" s="5" t="s">
        <v>479</v>
      </c>
      <c r="C265" s="121">
        <v>0</v>
      </c>
    </row>
    <row r="266" spans="1:8" x14ac:dyDescent="0.2">
      <c r="A266" s="7">
        <v>1214</v>
      </c>
      <c r="B266" s="5" t="s">
        <v>77</v>
      </c>
      <c r="C266" s="121">
        <v>0</v>
      </c>
    </row>
    <row r="267" spans="1:8" x14ac:dyDescent="0.2">
      <c r="C267" s="121"/>
    </row>
    <row r="268" spans="1:8" x14ac:dyDescent="0.2">
      <c r="A268" s="4" t="s">
        <v>35</v>
      </c>
      <c r="B268" s="4"/>
      <c r="C268" s="4"/>
      <c r="D268" s="4"/>
      <c r="E268" s="4"/>
      <c r="F268" s="4"/>
      <c r="G268" s="4"/>
      <c r="H268" s="4"/>
    </row>
    <row r="269" spans="1:8" x14ac:dyDescent="0.2">
      <c r="A269" s="6" t="s">
        <v>20</v>
      </c>
      <c r="B269" s="6" t="s">
        <v>17</v>
      </c>
      <c r="C269" s="6" t="s">
        <v>18</v>
      </c>
      <c r="D269" s="6" t="s">
        <v>32</v>
      </c>
      <c r="E269" s="6" t="s">
        <v>33</v>
      </c>
      <c r="F269" s="6" t="s">
        <v>480</v>
      </c>
      <c r="G269" s="6" t="s">
        <v>481</v>
      </c>
      <c r="H269" s="6" t="s">
        <v>34</v>
      </c>
    </row>
    <row r="270" spans="1:8" x14ac:dyDescent="0.2">
      <c r="A270" s="7">
        <v>1230</v>
      </c>
      <c r="B270" s="5" t="s">
        <v>79</v>
      </c>
      <c r="C270" s="121">
        <f>SUM(C271:C277)</f>
        <v>282969102.34999996</v>
      </c>
      <c r="D270" s="121">
        <f>SUM(D271:D277)</f>
        <v>0</v>
      </c>
      <c r="E270" s="121">
        <f>SUM(E271:E277)</f>
        <v>56688992.729999997</v>
      </c>
      <c r="F270" s="5" t="str">
        <f>+IF(OR(C270&lt;&gt;0,C271&lt;&gt;0,C272&lt;&gt;0,C273&lt;&gt;0,C274&lt;&gt;0,C275&lt;&gt;0,C276&lt;&gt;0,C277&lt;&gt;0,C278&lt;&gt;0,C279&lt;&gt;0,C280&lt;&gt;0,C281&lt;&gt;0,C282&lt;&gt;0,C283&lt;&gt;0,C284&lt;&gt;0,C285&lt;&gt;0,C286&lt;&gt;0),"","SIN INFORMACIÓN QUE REVELAR")</f>
        <v/>
      </c>
    </row>
    <row r="271" spans="1:8" x14ac:dyDescent="0.2">
      <c r="A271" s="7">
        <v>1231</v>
      </c>
      <c r="B271" s="5" t="s">
        <v>80</v>
      </c>
      <c r="C271" s="121">
        <v>22333764.199999999</v>
      </c>
      <c r="D271" s="122"/>
      <c r="E271" s="122"/>
    </row>
    <row r="272" spans="1:8" x14ac:dyDescent="0.2">
      <c r="A272" s="7">
        <v>1232</v>
      </c>
      <c r="B272" s="5" t="s">
        <v>81</v>
      </c>
      <c r="C272" s="121">
        <v>0</v>
      </c>
      <c r="D272" s="121">
        <v>0</v>
      </c>
      <c r="E272" s="121">
        <v>0</v>
      </c>
    </row>
    <row r="273" spans="1:8" x14ac:dyDescent="0.2">
      <c r="A273" s="7">
        <v>1233</v>
      </c>
      <c r="B273" s="5" t="s">
        <v>82</v>
      </c>
      <c r="C273" s="121">
        <v>157256799.63999999</v>
      </c>
      <c r="D273" s="121">
        <v>0</v>
      </c>
      <c r="E273" s="121">
        <v>56698210.579999998</v>
      </c>
    </row>
    <row r="274" spans="1:8" x14ac:dyDescent="0.2">
      <c r="A274" s="7">
        <v>1234</v>
      </c>
      <c r="B274" s="5" t="s">
        <v>83</v>
      </c>
      <c r="C274" s="121">
        <v>0</v>
      </c>
      <c r="D274" s="121">
        <v>0</v>
      </c>
      <c r="E274" s="121">
        <v>-9217.85</v>
      </c>
    </row>
    <row r="275" spans="1:8" x14ac:dyDescent="0.2">
      <c r="A275" s="7">
        <v>1235</v>
      </c>
      <c r="B275" s="5" t="s">
        <v>84</v>
      </c>
      <c r="C275" s="121">
        <v>4825121.71</v>
      </c>
      <c r="D275" s="121">
        <v>0</v>
      </c>
      <c r="E275" s="121">
        <v>0</v>
      </c>
    </row>
    <row r="276" spans="1:8" x14ac:dyDescent="0.2">
      <c r="A276" s="7">
        <v>1236</v>
      </c>
      <c r="B276" s="5" t="s">
        <v>85</v>
      </c>
      <c r="C276" s="121">
        <v>98553416.799999997</v>
      </c>
      <c r="D276" s="121">
        <v>0</v>
      </c>
      <c r="E276" s="121">
        <v>0</v>
      </c>
    </row>
    <row r="277" spans="1:8" x14ac:dyDescent="0.2">
      <c r="A277" s="7">
        <v>1239</v>
      </c>
      <c r="B277" s="5" t="s">
        <v>86</v>
      </c>
      <c r="C277" s="121">
        <v>0</v>
      </c>
      <c r="D277" s="121">
        <v>0</v>
      </c>
      <c r="E277" s="121">
        <v>0</v>
      </c>
    </row>
    <row r="278" spans="1:8" x14ac:dyDescent="0.2">
      <c r="A278" s="7">
        <v>1240</v>
      </c>
      <c r="B278" s="5" t="s">
        <v>87</v>
      </c>
      <c r="C278" s="121">
        <f>SUM(C279:C286)</f>
        <v>157036641.23999998</v>
      </c>
      <c r="D278" s="121">
        <f t="shared" ref="D278:E278" si="2">SUM(D279:D286)</f>
        <v>5764963.75</v>
      </c>
      <c r="E278" s="121">
        <f t="shared" si="2"/>
        <v>185243210.81</v>
      </c>
    </row>
    <row r="279" spans="1:8" x14ac:dyDescent="0.2">
      <c r="A279" s="7">
        <v>1241</v>
      </c>
      <c r="B279" s="5" t="s">
        <v>88</v>
      </c>
      <c r="C279" s="121">
        <v>111155607.40000001</v>
      </c>
      <c r="D279" s="121">
        <v>0</v>
      </c>
      <c r="E279" s="121">
        <v>100950205.65000001</v>
      </c>
    </row>
    <row r="280" spans="1:8" x14ac:dyDescent="0.2">
      <c r="A280" s="7">
        <v>1242</v>
      </c>
      <c r="B280" s="5" t="s">
        <v>89</v>
      </c>
      <c r="C280" s="121">
        <v>25319967.609999999</v>
      </c>
      <c r="D280" s="121">
        <v>0</v>
      </c>
      <c r="E280" s="121">
        <v>12927059.92</v>
      </c>
    </row>
    <row r="281" spans="1:8" x14ac:dyDescent="0.2">
      <c r="A281" s="7">
        <v>1243</v>
      </c>
      <c r="B281" s="5" t="s">
        <v>90</v>
      </c>
      <c r="C281" s="121">
        <v>11489937.279999999</v>
      </c>
      <c r="D281" s="121">
        <v>0</v>
      </c>
      <c r="E281" s="121">
        <v>11149702.76</v>
      </c>
    </row>
    <row r="282" spans="1:8" x14ac:dyDescent="0.2">
      <c r="A282" s="7">
        <v>1244</v>
      </c>
      <c r="B282" s="5" t="s">
        <v>91</v>
      </c>
      <c r="C282" s="121">
        <v>9071128.9499999993</v>
      </c>
      <c r="D282" s="121">
        <v>0</v>
      </c>
      <c r="E282" s="121">
        <v>11440492.859999999</v>
      </c>
    </row>
    <row r="283" spans="1:8" x14ac:dyDescent="0.2">
      <c r="A283" s="7">
        <v>1245</v>
      </c>
      <c r="B283" s="5" t="s">
        <v>92</v>
      </c>
      <c r="C283" s="121">
        <v>0</v>
      </c>
      <c r="D283" s="121">
        <v>0</v>
      </c>
      <c r="E283" s="121">
        <v>0</v>
      </c>
    </row>
    <row r="284" spans="1:8" x14ac:dyDescent="0.2">
      <c r="A284" s="7">
        <v>1246</v>
      </c>
      <c r="B284" s="5" t="s">
        <v>93</v>
      </c>
      <c r="C284" s="121">
        <v>0</v>
      </c>
      <c r="D284" s="121">
        <v>0</v>
      </c>
      <c r="E284" s="121">
        <v>48775749.619999997</v>
      </c>
    </row>
    <row r="285" spans="1:8" x14ac:dyDescent="0.2">
      <c r="A285" s="7">
        <v>1247</v>
      </c>
      <c r="B285" s="5" t="s">
        <v>94</v>
      </c>
      <c r="C285" s="121">
        <v>0</v>
      </c>
      <c r="D285" s="121">
        <v>0</v>
      </c>
      <c r="E285" s="121">
        <v>0</v>
      </c>
    </row>
    <row r="286" spans="1:8" x14ac:dyDescent="0.2">
      <c r="A286" s="7">
        <v>1248</v>
      </c>
      <c r="B286" s="5" t="s">
        <v>95</v>
      </c>
      <c r="C286" s="121">
        <v>0</v>
      </c>
      <c r="D286" s="121">
        <v>5764963.75</v>
      </c>
      <c r="E286" s="121">
        <v>0</v>
      </c>
    </row>
    <row r="287" spans="1:8" x14ac:dyDescent="0.2">
      <c r="C287" s="5">
        <v>0</v>
      </c>
      <c r="D287" s="5">
        <v>0</v>
      </c>
    </row>
    <row r="288" spans="1:8" x14ac:dyDescent="0.2">
      <c r="A288" s="4" t="s">
        <v>36</v>
      </c>
      <c r="B288" s="4"/>
      <c r="C288" s="4">
        <v>0</v>
      </c>
      <c r="D288" s="4">
        <v>0</v>
      </c>
      <c r="E288" s="4"/>
      <c r="F288" s="4"/>
      <c r="G288" s="4"/>
      <c r="H288" s="4"/>
    </row>
    <row r="289" spans="1:8" x14ac:dyDescent="0.2">
      <c r="A289" s="6" t="s">
        <v>20</v>
      </c>
      <c r="B289" s="6" t="s">
        <v>17</v>
      </c>
      <c r="C289" s="6">
        <v>0</v>
      </c>
      <c r="D289" s="6">
        <v>0</v>
      </c>
      <c r="E289" s="6" t="s">
        <v>96</v>
      </c>
      <c r="F289" s="6" t="s">
        <v>482</v>
      </c>
      <c r="G289" s="6" t="s">
        <v>78</v>
      </c>
      <c r="H289" s="6" t="s">
        <v>34</v>
      </c>
    </row>
    <row r="290" spans="1:8" x14ac:dyDescent="0.2">
      <c r="A290" s="7">
        <v>1250</v>
      </c>
      <c r="B290" s="5" t="s">
        <v>97</v>
      </c>
      <c r="C290" s="121">
        <f>SUM(C291:C295)</f>
        <v>0</v>
      </c>
      <c r="D290" s="121">
        <f>SUM(D291:D295)</f>
        <v>0</v>
      </c>
      <c r="E290" s="121">
        <f>SUM(E291:E295)</f>
        <v>4496048.38</v>
      </c>
      <c r="F290" s="5" t="str">
        <f>IF(OR(C290&lt;&gt;0,C291&lt;&gt;0,C292&lt;&gt;0,C293&lt;&gt;0,C294&lt;&gt;0,C295&lt;&gt;0,C296&lt;&gt;0,C297&lt;&gt;0,C298&lt;&gt;0,C299&lt;&gt;0,C300&lt;&gt;0,C301&lt;&gt;0,C302&lt;&gt;0),"","SIN INFORMACIÓN QUE REVELAR")</f>
        <v>SIN INFORMACIÓN QUE REVELAR</v>
      </c>
    </row>
    <row r="291" spans="1:8" x14ac:dyDescent="0.2">
      <c r="A291" s="7">
        <v>1251</v>
      </c>
      <c r="B291" s="5" t="s">
        <v>98</v>
      </c>
      <c r="C291" s="121">
        <v>0</v>
      </c>
      <c r="D291" s="121">
        <v>0</v>
      </c>
      <c r="E291" s="121">
        <v>2442117.84</v>
      </c>
    </row>
    <row r="292" spans="1:8" x14ac:dyDescent="0.2">
      <c r="A292" s="7">
        <v>1252</v>
      </c>
      <c r="B292" s="5" t="s">
        <v>99</v>
      </c>
      <c r="C292" s="121">
        <v>0</v>
      </c>
      <c r="D292" s="121">
        <v>0</v>
      </c>
      <c r="E292" s="121">
        <v>0</v>
      </c>
    </row>
    <row r="293" spans="1:8" x14ac:dyDescent="0.2">
      <c r="A293" s="7">
        <v>1253</v>
      </c>
      <c r="B293" s="5" t="s">
        <v>100</v>
      </c>
      <c r="C293" s="121">
        <v>0</v>
      </c>
      <c r="D293" s="121">
        <v>0</v>
      </c>
      <c r="E293" s="121">
        <v>0</v>
      </c>
    </row>
    <row r="294" spans="1:8" x14ac:dyDescent="0.2">
      <c r="A294" s="7">
        <v>1254</v>
      </c>
      <c r="B294" s="5" t="s">
        <v>101</v>
      </c>
      <c r="C294" s="121">
        <v>0</v>
      </c>
      <c r="D294" s="121">
        <v>0</v>
      </c>
      <c r="E294" s="121">
        <v>0</v>
      </c>
    </row>
    <row r="295" spans="1:8" x14ac:dyDescent="0.2">
      <c r="A295" s="7">
        <v>1259</v>
      </c>
      <c r="B295" s="5" t="s">
        <v>102</v>
      </c>
      <c r="C295" s="121">
        <v>0</v>
      </c>
      <c r="D295" s="121">
        <v>0</v>
      </c>
      <c r="E295" s="121">
        <v>2053930.54</v>
      </c>
    </row>
    <row r="296" spans="1:8" x14ac:dyDescent="0.2">
      <c r="A296" s="7">
        <v>1270</v>
      </c>
      <c r="B296" s="5" t="s">
        <v>103</v>
      </c>
      <c r="C296" s="121">
        <v>0</v>
      </c>
      <c r="D296" s="122">
        <v>0</v>
      </c>
      <c r="E296" s="122"/>
    </row>
    <row r="297" spans="1:8" x14ac:dyDescent="0.2">
      <c r="A297" s="7">
        <v>1271</v>
      </c>
      <c r="B297" s="5" t="s">
        <v>104</v>
      </c>
      <c r="C297" s="121">
        <v>0</v>
      </c>
      <c r="D297" s="122">
        <v>0</v>
      </c>
      <c r="E297" s="122"/>
    </row>
    <row r="298" spans="1:8" x14ac:dyDescent="0.2">
      <c r="A298" s="7">
        <v>1272</v>
      </c>
      <c r="B298" s="5" t="s">
        <v>105</v>
      </c>
      <c r="C298" s="121">
        <v>0</v>
      </c>
      <c r="D298" s="122">
        <v>0</v>
      </c>
      <c r="E298" s="122"/>
    </row>
    <row r="299" spans="1:8" x14ac:dyDescent="0.2">
      <c r="A299" s="7">
        <v>1273</v>
      </c>
      <c r="B299" s="5" t="s">
        <v>106</v>
      </c>
      <c r="C299" s="121">
        <v>0</v>
      </c>
      <c r="D299" s="122"/>
      <c r="E299" s="122"/>
    </row>
    <row r="300" spans="1:8" x14ac:dyDescent="0.2">
      <c r="A300" s="7">
        <v>1274</v>
      </c>
      <c r="B300" s="5" t="s">
        <v>107</v>
      </c>
      <c r="C300" s="121">
        <v>0</v>
      </c>
      <c r="D300" s="122">
        <v>0</v>
      </c>
      <c r="E300" s="122"/>
    </row>
    <row r="301" spans="1:8" x14ac:dyDescent="0.2">
      <c r="A301" s="7">
        <v>1275</v>
      </c>
      <c r="B301" s="5" t="s">
        <v>108</v>
      </c>
      <c r="C301" s="121">
        <v>0</v>
      </c>
      <c r="D301" s="122">
        <v>0</v>
      </c>
      <c r="E301" s="122"/>
    </row>
    <row r="302" spans="1:8" x14ac:dyDescent="0.2">
      <c r="A302" s="7">
        <v>1279</v>
      </c>
      <c r="B302" s="5" t="s">
        <v>109</v>
      </c>
      <c r="C302" s="121">
        <v>0</v>
      </c>
      <c r="D302" s="122">
        <v>0</v>
      </c>
      <c r="E302" s="122"/>
    </row>
    <row r="303" spans="1:8" x14ac:dyDescent="0.2">
      <c r="C303" s="5">
        <v>0</v>
      </c>
      <c r="D303" s="5">
        <v>0</v>
      </c>
    </row>
    <row r="304" spans="1:8" x14ac:dyDescent="0.2">
      <c r="A304" s="4" t="s">
        <v>37</v>
      </c>
      <c r="B304" s="4"/>
      <c r="C304" s="4">
        <v>0</v>
      </c>
      <c r="D304" s="4">
        <v>0</v>
      </c>
      <c r="E304" s="4"/>
      <c r="F304" s="4"/>
      <c r="G304" s="4"/>
      <c r="H304" s="4"/>
    </row>
    <row r="305" spans="1:8" x14ac:dyDescent="0.2">
      <c r="A305" s="6" t="s">
        <v>20</v>
      </c>
      <c r="B305" s="6" t="s">
        <v>17</v>
      </c>
      <c r="C305" s="6">
        <v>0</v>
      </c>
      <c r="D305" s="6">
        <v>0</v>
      </c>
      <c r="E305" s="6"/>
      <c r="F305" s="6"/>
      <c r="G305" s="6"/>
      <c r="H305" s="6"/>
    </row>
    <row r="306" spans="1:8" x14ac:dyDescent="0.2">
      <c r="A306" s="7">
        <v>1160</v>
      </c>
      <c r="B306" s="5" t="s">
        <v>110</v>
      </c>
      <c r="C306" s="121">
        <v>0</v>
      </c>
      <c r="D306" s="5">
        <v>0</v>
      </c>
      <c r="E306" s="5" t="str">
        <f>IF(OR(C306&lt;&gt;0,C307&lt;&gt;0,C308&lt;&gt;0),"","SIN INFORMACIÓN QUE REVELAR")</f>
        <v/>
      </c>
    </row>
    <row r="307" spans="1:8" x14ac:dyDescent="0.2">
      <c r="A307" s="7">
        <v>1161</v>
      </c>
      <c r="B307" s="5" t="s">
        <v>111</v>
      </c>
      <c r="C307" s="121">
        <v>0.1</v>
      </c>
      <c r="D307" s="5">
        <v>-0.81</v>
      </c>
    </row>
    <row r="308" spans="1:8" x14ac:dyDescent="0.2">
      <c r="A308" s="7">
        <v>1162</v>
      </c>
      <c r="B308" s="5" t="s">
        <v>112</v>
      </c>
      <c r="C308" s="121">
        <v>0</v>
      </c>
    </row>
    <row r="309" spans="1:8" x14ac:dyDescent="0.2">
      <c r="C309" s="121"/>
    </row>
    <row r="310" spans="1:8" x14ac:dyDescent="0.2">
      <c r="A310" s="4" t="s">
        <v>483</v>
      </c>
      <c r="B310" s="4"/>
      <c r="C310" s="4">
        <v>0</v>
      </c>
      <c r="D310" s="4">
        <v>0</v>
      </c>
      <c r="E310" s="4"/>
      <c r="F310" s="4"/>
      <c r="G310" s="4"/>
      <c r="H310" s="4"/>
    </row>
    <row r="311" spans="1:8" x14ac:dyDescent="0.2">
      <c r="A311" s="6" t="s">
        <v>20</v>
      </c>
      <c r="B311" s="6" t="s">
        <v>17</v>
      </c>
      <c r="C311" s="6" t="s">
        <v>18</v>
      </c>
      <c r="D311" s="6" t="s">
        <v>57</v>
      </c>
      <c r="E311" s="6"/>
      <c r="F311" s="6"/>
      <c r="G311" s="6"/>
      <c r="H311" s="6"/>
    </row>
    <row r="312" spans="1:8" x14ac:dyDescent="0.2">
      <c r="A312" s="7">
        <v>1190</v>
      </c>
      <c r="B312" s="5" t="s">
        <v>416</v>
      </c>
      <c r="C312" s="121">
        <v>0</v>
      </c>
      <c r="D312" s="5">
        <v>0</v>
      </c>
      <c r="E312" s="5" t="str">
        <f>IF(OR(C312&lt;&gt;0,C313&lt;&gt;0,C314&lt;&gt;0,C315&lt;&gt;0,C316&lt;&gt;0,C317&lt;&gt;0,C318&lt;&gt;0,C319&lt;&gt;0,C320&lt;&gt;0),"","SIN INFORMACIÓN QUE REVELAR")</f>
        <v>SIN INFORMACIÓN QUE REVELAR</v>
      </c>
    </row>
    <row r="313" spans="1:8" x14ac:dyDescent="0.2">
      <c r="A313" s="7">
        <v>1191</v>
      </c>
      <c r="B313" s="5" t="s">
        <v>412</v>
      </c>
      <c r="C313" s="121">
        <v>0</v>
      </c>
      <c r="D313" s="5">
        <v>0</v>
      </c>
    </row>
    <row r="314" spans="1:8" x14ac:dyDescent="0.2">
      <c r="A314" s="7">
        <v>1192</v>
      </c>
      <c r="B314" s="5" t="s">
        <v>413</v>
      </c>
      <c r="C314" s="121">
        <v>0</v>
      </c>
      <c r="D314" s="5">
        <v>0</v>
      </c>
    </row>
    <row r="315" spans="1:8" x14ac:dyDescent="0.2">
      <c r="A315" s="7">
        <v>1193</v>
      </c>
      <c r="B315" s="5" t="s">
        <v>414</v>
      </c>
      <c r="C315" s="121">
        <v>0</v>
      </c>
      <c r="D315" s="5">
        <v>0</v>
      </c>
    </row>
    <row r="316" spans="1:8" x14ac:dyDescent="0.2">
      <c r="A316" s="7">
        <v>1194</v>
      </c>
      <c r="B316" s="5" t="s">
        <v>415</v>
      </c>
      <c r="C316" s="121">
        <v>0</v>
      </c>
      <c r="D316" s="5">
        <v>0</v>
      </c>
    </row>
    <row r="317" spans="1:8" x14ac:dyDescent="0.2">
      <c r="A317" s="7">
        <v>1290</v>
      </c>
      <c r="B317" s="5" t="s">
        <v>113</v>
      </c>
      <c r="C317" s="121">
        <f>SUM(C318:C320)</f>
        <v>0</v>
      </c>
    </row>
    <row r="318" spans="1:8" x14ac:dyDescent="0.2">
      <c r="A318" s="7">
        <v>1291</v>
      </c>
      <c r="B318" s="5" t="s">
        <v>114</v>
      </c>
      <c r="C318" s="121">
        <v>0</v>
      </c>
    </row>
    <row r="319" spans="1:8" x14ac:dyDescent="0.2">
      <c r="A319" s="7">
        <v>1292</v>
      </c>
      <c r="B319" s="5" t="s">
        <v>115</v>
      </c>
      <c r="C319" s="121">
        <v>0</v>
      </c>
      <c r="D319" s="5">
        <v>0</v>
      </c>
    </row>
    <row r="320" spans="1:8" x14ac:dyDescent="0.2">
      <c r="A320" s="7">
        <v>1293</v>
      </c>
      <c r="B320" s="5" t="s">
        <v>116</v>
      </c>
      <c r="C320" s="121">
        <v>0</v>
      </c>
      <c r="D320" s="5">
        <v>0</v>
      </c>
    </row>
    <row r="321" spans="1:8" x14ac:dyDescent="0.2">
      <c r="C321" s="121">
        <v>0</v>
      </c>
      <c r="D321" s="5">
        <v>0</v>
      </c>
    </row>
    <row r="322" spans="1:8" x14ac:dyDescent="0.2">
      <c r="A322" s="4" t="s">
        <v>38</v>
      </c>
      <c r="B322" s="4"/>
      <c r="C322" s="4">
        <v>0</v>
      </c>
      <c r="D322" s="4">
        <v>0</v>
      </c>
      <c r="E322" s="4"/>
      <c r="F322" s="4"/>
      <c r="G322" s="4"/>
      <c r="H322" s="4"/>
    </row>
    <row r="323" spans="1:8" x14ac:dyDescent="0.2">
      <c r="A323" s="6" t="s">
        <v>20</v>
      </c>
      <c r="B323" s="6" t="s">
        <v>17</v>
      </c>
      <c r="C323" s="6" t="s">
        <v>18</v>
      </c>
      <c r="D323" s="6" t="s">
        <v>53</v>
      </c>
      <c r="E323" s="6" t="s">
        <v>54</v>
      </c>
      <c r="F323" s="6" t="s">
        <v>55</v>
      </c>
      <c r="G323" s="6" t="s">
        <v>117</v>
      </c>
      <c r="H323" s="6" t="s">
        <v>502</v>
      </c>
    </row>
    <row r="324" spans="1:8" x14ac:dyDescent="0.2">
      <c r="A324" s="7">
        <v>2110</v>
      </c>
      <c r="B324" s="5" t="s">
        <v>118</v>
      </c>
      <c r="C324" s="121">
        <f>SUM(C325:C333)</f>
        <v>4860540.2699999996</v>
      </c>
      <c r="D324" s="121">
        <f>SUM(D325:D333)</f>
        <v>4860540.2699999996</v>
      </c>
      <c r="E324" s="121">
        <f>SUM(E325:E333)</f>
        <v>0</v>
      </c>
      <c r="F324" s="121">
        <f>SUM(F325:F333)</f>
        <v>0</v>
      </c>
      <c r="G324" s="121">
        <f>SUM(G325:G333)</f>
        <v>0</v>
      </c>
      <c r="H324" s="5" t="str">
        <f>IF(OR(C324&lt;&gt;0,C325&lt;&gt;0,C326&lt;&gt;0,C327&lt;&gt;0,C328&lt;&gt;0,C329&lt;&gt;0,C330&lt;&gt;0,C331&lt;&gt;0,C332&lt;&gt;0,C333&lt;&gt;0,C334&lt;&gt;0,C335&lt;&gt;0,C336&lt;&gt;0,C337&lt;&gt;0),"","SIN INFORMACIÓN QUE REVELAR")</f>
        <v/>
      </c>
    </row>
    <row r="325" spans="1:8" x14ac:dyDescent="0.2">
      <c r="A325" s="7">
        <v>2111</v>
      </c>
      <c r="B325" s="5" t="s">
        <v>119</v>
      </c>
      <c r="C325" s="121">
        <v>0</v>
      </c>
      <c r="D325" s="121">
        <v>0</v>
      </c>
      <c r="E325" s="121">
        <v>0</v>
      </c>
      <c r="F325" s="121">
        <v>0</v>
      </c>
      <c r="G325" s="121">
        <v>0</v>
      </c>
    </row>
    <row r="326" spans="1:8" x14ac:dyDescent="0.2">
      <c r="A326" s="7">
        <v>2112</v>
      </c>
      <c r="B326" s="5" t="s">
        <v>120</v>
      </c>
      <c r="C326" s="121">
        <v>-244607.47</v>
      </c>
      <c r="D326" s="121">
        <f t="shared" ref="D326:D333" si="3">C326</f>
        <v>-244607.47</v>
      </c>
      <c r="E326" s="121">
        <v>0</v>
      </c>
      <c r="F326" s="121">
        <v>0</v>
      </c>
      <c r="G326" s="121">
        <v>0</v>
      </c>
    </row>
    <row r="327" spans="1:8" x14ac:dyDescent="0.2">
      <c r="A327" s="7">
        <v>2113</v>
      </c>
      <c r="B327" s="5" t="s">
        <v>121</v>
      </c>
      <c r="C327" s="121">
        <v>1469232.74</v>
      </c>
      <c r="D327" s="121">
        <f t="shared" si="3"/>
        <v>1469232.74</v>
      </c>
      <c r="E327" s="121">
        <v>0</v>
      </c>
      <c r="F327" s="121">
        <v>0</v>
      </c>
      <c r="G327" s="121">
        <v>0</v>
      </c>
    </row>
    <row r="328" spans="1:8" x14ac:dyDescent="0.2">
      <c r="A328" s="7">
        <v>2114</v>
      </c>
      <c r="B328" s="5" t="s">
        <v>122</v>
      </c>
      <c r="C328" s="121">
        <v>0</v>
      </c>
      <c r="D328" s="121">
        <f t="shared" si="3"/>
        <v>0</v>
      </c>
      <c r="E328" s="121">
        <v>0</v>
      </c>
      <c r="F328" s="121">
        <v>0</v>
      </c>
      <c r="G328" s="121">
        <v>0</v>
      </c>
    </row>
    <row r="329" spans="1:8" x14ac:dyDescent="0.2">
      <c r="A329" s="7">
        <v>2115</v>
      </c>
      <c r="B329" s="5" t="s">
        <v>123</v>
      </c>
      <c r="C329" s="121">
        <v>0</v>
      </c>
      <c r="D329" s="121">
        <v>0</v>
      </c>
      <c r="E329" s="121">
        <v>0</v>
      </c>
      <c r="F329" s="121">
        <v>0</v>
      </c>
      <c r="G329" s="121">
        <v>0</v>
      </c>
    </row>
    <row r="330" spans="1:8" x14ac:dyDescent="0.2">
      <c r="A330" s="7">
        <v>2116</v>
      </c>
      <c r="B330" s="5" t="s">
        <v>124</v>
      </c>
      <c r="C330" s="121">
        <v>0</v>
      </c>
      <c r="D330" s="121">
        <v>0</v>
      </c>
      <c r="E330" s="121">
        <v>0</v>
      </c>
      <c r="F330" s="121">
        <v>0</v>
      </c>
      <c r="G330" s="121">
        <v>0</v>
      </c>
    </row>
    <row r="331" spans="1:8" x14ac:dyDescent="0.2">
      <c r="A331" s="7">
        <v>2117</v>
      </c>
      <c r="B331" s="5" t="s">
        <v>125</v>
      </c>
      <c r="C331" s="121">
        <v>3635915</v>
      </c>
      <c r="D331" s="121">
        <f t="shared" si="3"/>
        <v>3635915</v>
      </c>
      <c r="E331" s="121">
        <v>0</v>
      </c>
      <c r="F331" s="121">
        <v>0</v>
      </c>
      <c r="G331" s="121">
        <v>0</v>
      </c>
    </row>
    <row r="332" spans="1:8" x14ac:dyDescent="0.2">
      <c r="A332" s="7">
        <v>2118</v>
      </c>
      <c r="B332" s="5" t="s">
        <v>126</v>
      </c>
      <c r="C332" s="121">
        <v>0</v>
      </c>
      <c r="D332" s="121">
        <v>0</v>
      </c>
      <c r="E332" s="121">
        <v>0</v>
      </c>
      <c r="F332" s="121">
        <v>0</v>
      </c>
      <c r="G332" s="121">
        <v>0</v>
      </c>
    </row>
    <row r="333" spans="1:8" x14ac:dyDescent="0.2">
      <c r="A333" s="7">
        <v>2119</v>
      </c>
      <c r="B333" s="5" t="s">
        <v>127</v>
      </c>
      <c r="C333" s="121">
        <v>0</v>
      </c>
      <c r="D333" s="121">
        <v>0</v>
      </c>
      <c r="E333" s="121">
        <v>0</v>
      </c>
      <c r="F333" s="121">
        <v>0</v>
      </c>
      <c r="G333" s="121">
        <v>0</v>
      </c>
    </row>
    <row r="334" spans="1:8" x14ac:dyDescent="0.2">
      <c r="A334" s="7">
        <v>2120</v>
      </c>
      <c r="B334" s="5" t="s">
        <v>128</v>
      </c>
      <c r="C334" s="121">
        <v>0</v>
      </c>
      <c r="D334" s="121">
        <v>0</v>
      </c>
      <c r="E334" s="121">
        <f t="shared" ref="E334:H334" si="4">SUM(E335:E337)</f>
        <v>0</v>
      </c>
      <c r="F334" s="121">
        <f t="shared" si="4"/>
        <v>0</v>
      </c>
      <c r="G334" s="121">
        <f t="shared" si="4"/>
        <v>0</v>
      </c>
    </row>
    <row r="335" spans="1:8" x14ac:dyDescent="0.2">
      <c r="A335" s="7">
        <v>2121</v>
      </c>
      <c r="B335" s="5" t="s">
        <v>129</v>
      </c>
      <c r="C335" s="121">
        <v>0</v>
      </c>
      <c r="D335" s="121">
        <v>0</v>
      </c>
      <c r="E335" s="121">
        <v>0</v>
      </c>
      <c r="F335" s="121">
        <v>0</v>
      </c>
      <c r="G335" s="121">
        <v>0</v>
      </c>
    </row>
    <row r="336" spans="1:8" x14ac:dyDescent="0.2">
      <c r="A336" s="7">
        <v>2122</v>
      </c>
      <c r="B336" s="5" t="s">
        <v>130</v>
      </c>
      <c r="C336" s="121">
        <v>0</v>
      </c>
      <c r="D336" s="121">
        <v>0</v>
      </c>
      <c r="E336" s="121">
        <v>0</v>
      </c>
      <c r="F336" s="121">
        <v>0</v>
      </c>
      <c r="G336" s="121">
        <v>0</v>
      </c>
    </row>
    <row r="337" spans="1:8" x14ac:dyDescent="0.2">
      <c r="A337" s="7">
        <v>2129</v>
      </c>
      <c r="B337" s="5" t="s">
        <v>131</v>
      </c>
      <c r="C337" s="121">
        <v>0</v>
      </c>
      <c r="D337" s="121">
        <f t="shared" ref="D337:D338" si="5">C337</f>
        <v>0</v>
      </c>
      <c r="E337" s="121">
        <v>0</v>
      </c>
      <c r="F337" s="121">
        <v>0</v>
      </c>
      <c r="G337" s="121">
        <v>0</v>
      </c>
    </row>
    <row r="338" spans="1:8" x14ac:dyDescent="0.2">
      <c r="C338" s="5">
        <v>0</v>
      </c>
      <c r="D338" s="5">
        <v>0</v>
      </c>
    </row>
    <row r="339" spans="1:8" x14ac:dyDescent="0.2">
      <c r="A339" s="4" t="s">
        <v>39</v>
      </c>
      <c r="B339" s="4"/>
      <c r="C339" s="4"/>
      <c r="D339" s="4"/>
      <c r="E339" s="4"/>
      <c r="F339" s="4"/>
      <c r="G339" s="4"/>
      <c r="H339" s="4"/>
    </row>
    <row r="340" spans="1:8" x14ac:dyDescent="0.2">
      <c r="A340" s="6" t="s">
        <v>20</v>
      </c>
      <c r="B340" s="6" t="s">
        <v>17</v>
      </c>
      <c r="C340" s="6">
        <v>0</v>
      </c>
      <c r="D340" s="6">
        <v>0</v>
      </c>
      <c r="E340" s="6" t="s">
        <v>57</v>
      </c>
      <c r="F340" s="6"/>
      <c r="G340" s="6"/>
      <c r="H340" s="6"/>
    </row>
    <row r="341" spans="1:8" x14ac:dyDescent="0.2">
      <c r="A341" s="7">
        <v>2160</v>
      </c>
      <c r="B341" s="5" t="s">
        <v>132</v>
      </c>
      <c r="C341" s="121">
        <f>SUM(C342:C347)</f>
        <v>0</v>
      </c>
      <c r="E341" s="5" t="str">
        <f>IF(OR(C341&lt;&gt;0,C342&lt;&gt;0,C343&lt;&gt;0,C344&lt;&gt;0,C345&lt;&gt;0,C346&lt;&gt;0,C347&lt;&gt;0,C348&lt;&gt;0,C349&lt;&gt;0,C350&lt;&gt;0,C351&lt;&gt;0,C352&lt;&gt;0,C353&lt;&gt;0,C354&lt;&gt;0),"","SIN INFORMACIÓN QUE REVELAR")</f>
        <v/>
      </c>
    </row>
    <row r="342" spans="1:8" x14ac:dyDescent="0.2">
      <c r="A342" s="7">
        <v>2161</v>
      </c>
      <c r="B342" s="5" t="s">
        <v>133</v>
      </c>
      <c r="C342" s="121">
        <v>0</v>
      </c>
      <c r="D342" s="5">
        <v>0</v>
      </c>
    </row>
    <row r="343" spans="1:8" x14ac:dyDescent="0.2">
      <c r="A343" s="7">
        <v>2162</v>
      </c>
      <c r="B343" s="5" t="s">
        <v>134</v>
      </c>
      <c r="C343" s="121">
        <v>0</v>
      </c>
      <c r="D343" s="5">
        <v>0</v>
      </c>
    </row>
    <row r="344" spans="1:8" x14ac:dyDescent="0.2">
      <c r="A344" s="7">
        <v>2163</v>
      </c>
      <c r="B344" s="5" t="s">
        <v>135</v>
      </c>
      <c r="C344" s="121">
        <v>0</v>
      </c>
      <c r="D344" s="5">
        <v>0</v>
      </c>
    </row>
    <row r="345" spans="1:8" x14ac:dyDescent="0.2">
      <c r="A345" s="7">
        <v>2164</v>
      </c>
      <c r="B345" s="5" t="s">
        <v>136</v>
      </c>
      <c r="C345" s="121">
        <v>0</v>
      </c>
      <c r="D345" s="5">
        <v>0</v>
      </c>
    </row>
    <row r="346" spans="1:8" x14ac:dyDescent="0.2">
      <c r="A346" s="7">
        <v>2165</v>
      </c>
      <c r="B346" s="5" t="s">
        <v>137</v>
      </c>
      <c r="C346" s="121">
        <v>0</v>
      </c>
      <c r="D346" s="5">
        <v>0</v>
      </c>
    </row>
    <row r="347" spans="1:8" x14ac:dyDescent="0.2">
      <c r="A347" s="7">
        <v>2166</v>
      </c>
      <c r="B347" s="5" t="s">
        <v>138</v>
      </c>
      <c r="C347" s="121">
        <v>0</v>
      </c>
      <c r="D347" s="5">
        <v>0</v>
      </c>
    </row>
    <row r="348" spans="1:8" x14ac:dyDescent="0.2">
      <c r="A348" s="7">
        <v>2250</v>
      </c>
      <c r="B348" s="5" t="s">
        <v>139</v>
      </c>
      <c r="C348" s="121">
        <v>21.89</v>
      </c>
      <c r="D348" s="5">
        <v>59.74</v>
      </c>
    </row>
    <row r="349" spans="1:8" x14ac:dyDescent="0.2">
      <c r="A349" s="7">
        <v>2251</v>
      </c>
      <c r="B349" s="5" t="s">
        <v>140</v>
      </c>
      <c r="C349" s="121">
        <v>0</v>
      </c>
    </row>
    <row r="350" spans="1:8" x14ac:dyDescent="0.2">
      <c r="A350" s="7">
        <v>2252</v>
      </c>
      <c r="B350" s="5" t="s">
        <v>141</v>
      </c>
      <c r="C350" s="121">
        <v>0</v>
      </c>
      <c r="D350" s="5">
        <v>0</v>
      </c>
    </row>
    <row r="351" spans="1:8" x14ac:dyDescent="0.2">
      <c r="A351" s="7">
        <v>2253</v>
      </c>
      <c r="B351" s="5" t="s">
        <v>142</v>
      </c>
      <c r="C351" s="121">
        <v>0</v>
      </c>
      <c r="D351" s="5">
        <v>0</v>
      </c>
    </row>
    <row r="352" spans="1:8" x14ac:dyDescent="0.2">
      <c r="A352" s="7">
        <v>2254</v>
      </c>
      <c r="B352" s="5" t="s">
        <v>143</v>
      </c>
      <c r="C352" s="121">
        <v>0</v>
      </c>
      <c r="D352" s="5">
        <v>0</v>
      </c>
    </row>
    <row r="353" spans="1:8" x14ac:dyDescent="0.2">
      <c r="A353" s="7">
        <v>2255</v>
      </c>
      <c r="B353" s="5" t="s">
        <v>144</v>
      </c>
      <c r="C353" s="121">
        <v>0</v>
      </c>
      <c r="D353" s="5">
        <v>0</v>
      </c>
    </row>
    <row r="354" spans="1:8" x14ac:dyDescent="0.2">
      <c r="A354" s="7">
        <v>2256</v>
      </c>
      <c r="B354" s="5" t="s">
        <v>145</v>
      </c>
      <c r="C354" s="121">
        <v>0</v>
      </c>
      <c r="D354" s="5">
        <v>0</v>
      </c>
    </row>
    <row r="355" spans="1:8" x14ac:dyDescent="0.2">
      <c r="C355" s="5">
        <v>0</v>
      </c>
      <c r="D355" s="5">
        <v>0</v>
      </c>
    </row>
    <row r="356" spans="1:8" x14ac:dyDescent="0.2">
      <c r="A356" s="4" t="s">
        <v>484</v>
      </c>
      <c r="B356" s="4"/>
      <c r="C356" s="4">
        <v>0</v>
      </c>
      <c r="D356" s="4">
        <v>0</v>
      </c>
      <c r="E356" s="4"/>
      <c r="F356" s="4"/>
      <c r="G356" s="4"/>
      <c r="H356" s="4"/>
    </row>
    <row r="357" spans="1:8" x14ac:dyDescent="0.2">
      <c r="A357" s="8" t="s">
        <v>20</v>
      </c>
      <c r="B357" s="8" t="s">
        <v>17</v>
      </c>
      <c r="C357" s="8">
        <v>0</v>
      </c>
      <c r="D357" s="8">
        <v>0</v>
      </c>
      <c r="E357" s="8" t="s">
        <v>57</v>
      </c>
      <c r="F357" s="8"/>
      <c r="G357" s="8"/>
      <c r="H357" s="8"/>
    </row>
    <row r="358" spans="1:8" x14ac:dyDescent="0.2">
      <c r="A358" s="7">
        <v>2150</v>
      </c>
      <c r="B358" s="5" t="s">
        <v>485</v>
      </c>
      <c r="C358" s="121">
        <v>0</v>
      </c>
      <c r="D358" s="5">
        <v>0</v>
      </c>
      <c r="E358" s="5" t="str">
        <f>IF(OR(C358&lt;&gt;0,C359&lt;&gt;0,C360&lt;&gt;0,C361&lt;&gt;0,C362&lt;&gt;0,C363&lt;&gt;0,C364&lt;&gt;0,C365&lt;&gt;0),"","SIN INFORMACIÓN QUE REVELAR")</f>
        <v>SIN INFORMACIÓN QUE REVELAR</v>
      </c>
    </row>
    <row r="359" spans="1:8" x14ac:dyDescent="0.2">
      <c r="A359" s="7">
        <v>2151</v>
      </c>
      <c r="B359" s="5" t="s">
        <v>486</v>
      </c>
      <c r="C359" s="121">
        <v>0</v>
      </c>
    </row>
    <row r="360" spans="1:8" x14ac:dyDescent="0.2">
      <c r="A360" s="7">
        <v>2152</v>
      </c>
      <c r="B360" s="5" t="s">
        <v>487</v>
      </c>
      <c r="C360" s="121">
        <v>0</v>
      </c>
    </row>
    <row r="361" spans="1:8" x14ac:dyDescent="0.2">
      <c r="A361" s="7">
        <v>2159</v>
      </c>
      <c r="B361" s="5" t="s">
        <v>146</v>
      </c>
      <c r="C361" s="121">
        <v>0</v>
      </c>
    </row>
    <row r="362" spans="1:8" x14ac:dyDescent="0.2">
      <c r="A362" s="7">
        <v>2240</v>
      </c>
      <c r="B362" s="5" t="s">
        <v>148</v>
      </c>
      <c r="C362" s="121">
        <f>SUM(C363:C365)</f>
        <v>0</v>
      </c>
    </row>
    <row r="363" spans="1:8" x14ac:dyDescent="0.2">
      <c r="A363" s="7">
        <v>2241</v>
      </c>
      <c r="B363" s="5" t="s">
        <v>149</v>
      </c>
      <c r="C363" s="121">
        <v>0</v>
      </c>
    </row>
    <row r="364" spans="1:8" x14ac:dyDescent="0.2">
      <c r="A364" s="7">
        <v>2242</v>
      </c>
      <c r="B364" s="5" t="s">
        <v>150</v>
      </c>
      <c r="C364" s="121">
        <v>0</v>
      </c>
    </row>
    <row r="365" spans="1:8" x14ac:dyDescent="0.2">
      <c r="A365" s="7">
        <v>2249</v>
      </c>
      <c r="B365" s="5" t="s">
        <v>151</v>
      </c>
      <c r="C365" s="121">
        <v>0</v>
      </c>
    </row>
    <row r="367" spans="1:8" x14ac:dyDescent="0.2">
      <c r="A367" s="91" t="s">
        <v>488</v>
      </c>
      <c r="B367" s="91"/>
      <c r="C367" s="91"/>
      <c r="D367" s="91"/>
      <c r="E367" s="91"/>
    </row>
    <row r="368" spans="1:8" x14ac:dyDescent="0.2">
      <c r="A368" s="92" t="s">
        <v>20</v>
      </c>
      <c r="B368" s="92" t="s">
        <v>17</v>
      </c>
      <c r="C368" s="92" t="s">
        <v>18</v>
      </c>
      <c r="D368" s="93" t="s">
        <v>21</v>
      </c>
      <c r="E368" s="93" t="s">
        <v>57</v>
      </c>
    </row>
    <row r="369" spans="1:5" x14ac:dyDescent="0.2">
      <c r="A369" s="94">
        <v>2170</v>
      </c>
      <c r="B369" s="95" t="s">
        <v>489</v>
      </c>
      <c r="C369" s="123">
        <f>SUM(C370:C372)</f>
        <v>0</v>
      </c>
      <c r="D369" s="95"/>
      <c r="E369" s="95" t="str">
        <f>IF(OR(C369&lt;&gt;0,C370&lt;&gt;0,C371&lt;&gt;0,C372&lt;&gt;0,C373&lt;&gt;0,C374&lt;&gt;0,C375&lt;&gt;0,C376&lt;&gt;0,C377&lt;&gt;0),"","SIN INFORMACIÓN QUE REVELAR")</f>
        <v/>
      </c>
    </row>
    <row r="370" spans="1:5" x14ac:dyDescent="0.2">
      <c r="A370" s="94">
        <v>2171</v>
      </c>
      <c r="B370" s="95" t="s">
        <v>490</v>
      </c>
      <c r="C370" s="123">
        <v>0</v>
      </c>
      <c r="D370" s="95"/>
      <c r="E370" s="95"/>
    </row>
    <row r="371" spans="1:5" x14ac:dyDescent="0.2">
      <c r="A371" s="94">
        <v>2172</v>
      </c>
      <c r="B371" s="95" t="s">
        <v>491</v>
      </c>
      <c r="C371" s="123">
        <v>0</v>
      </c>
      <c r="D371" s="95"/>
      <c r="E371" s="95"/>
    </row>
    <row r="372" spans="1:5" x14ac:dyDescent="0.2">
      <c r="A372" s="94">
        <v>2179</v>
      </c>
      <c r="B372" s="95" t="s">
        <v>492</v>
      </c>
      <c r="C372" s="123">
        <v>0</v>
      </c>
      <c r="D372" s="95"/>
      <c r="E372" s="95"/>
    </row>
    <row r="373" spans="1:5" x14ac:dyDescent="0.2">
      <c r="A373" s="94">
        <v>2260</v>
      </c>
      <c r="B373" s="95" t="s">
        <v>493</v>
      </c>
      <c r="C373" s="123">
        <f>SUM(C374:C377)</f>
        <v>999898.5</v>
      </c>
      <c r="D373" s="95"/>
      <c r="E373" s="95"/>
    </row>
    <row r="374" spans="1:5" x14ac:dyDescent="0.2">
      <c r="A374" s="94">
        <v>2261</v>
      </c>
      <c r="B374" s="95" t="s">
        <v>494</v>
      </c>
      <c r="C374" s="123">
        <v>0</v>
      </c>
      <c r="D374" s="95"/>
    </row>
    <row r="375" spans="1:5" x14ac:dyDescent="0.2">
      <c r="A375" s="94">
        <v>2262</v>
      </c>
      <c r="B375" s="95" t="s">
        <v>495</v>
      </c>
      <c r="C375" s="123">
        <v>0</v>
      </c>
      <c r="D375" s="95"/>
      <c r="E375" s="95"/>
    </row>
    <row r="376" spans="1:5" x14ac:dyDescent="0.2">
      <c r="A376" s="94">
        <v>2263</v>
      </c>
      <c r="B376" s="95" t="s">
        <v>496</v>
      </c>
      <c r="C376" s="123">
        <v>999898.5</v>
      </c>
      <c r="D376" s="95"/>
      <c r="E376" s="95"/>
    </row>
    <row r="377" spans="1:5" x14ac:dyDescent="0.2">
      <c r="A377" s="94">
        <v>2269</v>
      </c>
      <c r="B377" s="95" t="s">
        <v>497</v>
      </c>
      <c r="C377" s="123">
        <v>0</v>
      </c>
      <c r="D377" s="95"/>
      <c r="E377" s="95"/>
    </row>
    <row r="378" spans="1:5" x14ac:dyDescent="0.2">
      <c r="A378" s="95"/>
      <c r="B378" s="95"/>
      <c r="C378" s="95"/>
      <c r="D378" s="95"/>
      <c r="E378" s="95"/>
    </row>
    <row r="379" spans="1:5" x14ac:dyDescent="0.2">
      <c r="A379" s="91" t="s">
        <v>498</v>
      </c>
      <c r="B379" s="91"/>
      <c r="C379" s="91"/>
      <c r="D379" s="91"/>
      <c r="E379" s="91"/>
    </row>
    <row r="380" spans="1:5" x14ac:dyDescent="0.2">
      <c r="A380" s="92" t="s">
        <v>20</v>
      </c>
      <c r="B380" s="92" t="s">
        <v>17</v>
      </c>
      <c r="C380" s="92" t="s">
        <v>18</v>
      </c>
      <c r="D380" s="93" t="s">
        <v>21</v>
      </c>
      <c r="E380" s="93" t="s">
        <v>57</v>
      </c>
    </row>
    <row r="381" spans="1:5" x14ac:dyDescent="0.2">
      <c r="A381" s="94">
        <v>2190</v>
      </c>
      <c r="B381" s="95" t="s">
        <v>499</v>
      </c>
      <c r="C381" s="123">
        <f>SUM(C382:C384)</f>
        <v>894227.33</v>
      </c>
      <c r="D381" s="95"/>
      <c r="E381" s="95" t="str">
        <f>IF(OR(C381&lt;&gt;0,C382&lt;&gt;0,C383&lt;&gt;0,C384&lt;&gt;0),"","SIN INFORMACIÓN QUE REVELAR")</f>
        <v/>
      </c>
    </row>
    <row r="382" spans="1:5" x14ac:dyDescent="0.2">
      <c r="A382" s="94">
        <v>2191</v>
      </c>
      <c r="B382" s="95" t="s">
        <v>500</v>
      </c>
      <c r="C382" s="123">
        <v>76336</v>
      </c>
      <c r="D382" s="95"/>
      <c r="E382" s="95"/>
    </row>
    <row r="383" spans="1:5" x14ac:dyDescent="0.2">
      <c r="A383" s="94">
        <v>2192</v>
      </c>
      <c r="B383" s="95" t="s">
        <v>501</v>
      </c>
      <c r="C383" s="123">
        <v>0</v>
      </c>
      <c r="D383" s="95"/>
    </row>
    <row r="384" spans="1:5" x14ac:dyDescent="0.2">
      <c r="A384" s="94">
        <v>2199</v>
      </c>
      <c r="B384" s="95" t="s">
        <v>147</v>
      </c>
      <c r="C384" s="123">
        <v>817891.33</v>
      </c>
      <c r="D384" s="95"/>
      <c r="E384" s="95"/>
    </row>
    <row r="387" spans="1:5" x14ac:dyDescent="0.2">
      <c r="A387" s="143" t="s">
        <v>512</v>
      </c>
      <c r="B387" s="143"/>
      <c r="C387" s="143"/>
      <c r="D387" s="11" t="s">
        <v>418</v>
      </c>
      <c r="E387" s="12">
        <v>2025</v>
      </c>
    </row>
    <row r="388" spans="1:5" x14ac:dyDescent="0.2">
      <c r="A388" s="143" t="s">
        <v>424</v>
      </c>
      <c r="B388" s="143"/>
      <c r="C388" s="143"/>
      <c r="D388" s="11" t="s">
        <v>419</v>
      </c>
      <c r="E388" s="12" t="s">
        <v>421</v>
      </c>
    </row>
    <row r="389" spans="1:5" x14ac:dyDescent="0.2">
      <c r="A389" s="143" t="s">
        <v>513</v>
      </c>
      <c r="B389" s="143"/>
      <c r="C389" s="143"/>
      <c r="D389" s="11" t="s">
        <v>420</v>
      </c>
      <c r="E389" s="12">
        <v>1</v>
      </c>
    </row>
    <row r="390" spans="1:5" x14ac:dyDescent="0.2">
      <c r="A390" s="143" t="s">
        <v>438</v>
      </c>
      <c r="B390" s="143"/>
      <c r="C390" s="143"/>
      <c r="D390" s="11"/>
      <c r="E390" s="12"/>
    </row>
    <row r="391" spans="1:5" x14ac:dyDescent="0.2">
      <c r="A391" s="14" t="s">
        <v>46</v>
      </c>
      <c r="B391" s="15"/>
      <c r="C391" s="15"/>
      <c r="D391" s="15"/>
      <c r="E391" s="15"/>
    </row>
    <row r="392" spans="1:5" x14ac:dyDescent="0.2">
      <c r="A392" s="13"/>
      <c r="B392" s="13"/>
      <c r="C392" s="13"/>
      <c r="D392" s="13"/>
      <c r="E392" s="13"/>
    </row>
    <row r="393" spans="1:5" x14ac:dyDescent="0.2">
      <c r="A393" s="15" t="s">
        <v>40</v>
      </c>
      <c r="B393" s="15"/>
      <c r="C393" s="15"/>
      <c r="D393" s="15"/>
      <c r="E393" s="15"/>
    </row>
    <row r="394" spans="1:5" x14ac:dyDescent="0.2">
      <c r="A394" s="16" t="s">
        <v>20</v>
      </c>
      <c r="B394" s="16" t="s">
        <v>17</v>
      </c>
      <c r="C394" s="16" t="s">
        <v>18</v>
      </c>
      <c r="D394" s="16" t="s">
        <v>19</v>
      </c>
      <c r="E394" s="16" t="s">
        <v>21</v>
      </c>
    </row>
    <row r="395" spans="1:5" x14ac:dyDescent="0.2">
      <c r="A395" s="17">
        <v>3110</v>
      </c>
      <c r="B395" s="13" t="s">
        <v>182</v>
      </c>
      <c r="C395" s="124">
        <v>349564987.38</v>
      </c>
      <c r="D395" s="13"/>
      <c r="E395" s="13" t="str">
        <f>IF(OR(C395&lt;&gt;0,C396&lt;&gt;0,C397&lt;&gt;0),"","SIN INFORMACIÓN QUE REVELAR")</f>
        <v/>
      </c>
    </row>
    <row r="396" spans="1:5" x14ac:dyDescent="0.2">
      <c r="A396" s="17">
        <v>3120</v>
      </c>
      <c r="B396" s="13" t="s">
        <v>313</v>
      </c>
      <c r="C396" s="124">
        <v>22858414.199999999</v>
      </c>
      <c r="D396" s="13"/>
    </row>
    <row r="397" spans="1:5" x14ac:dyDescent="0.2">
      <c r="A397" s="17">
        <v>3130</v>
      </c>
      <c r="B397" s="13" t="s">
        <v>314</v>
      </c>
      <c r="C397" s="124">
        <v>0</v>
      </c>
      <c r="D397" s="13"/>
      <c r="E397" s="13"/>
    </row>
    <row r="398" spans="1:5" x14ac:dyDescent="0.2">
      <c r="A398" s="13"/>
      <c r="B398" s="13"/>
      <c r="C398" s="13"/>
      <c r="D398" s="13"/>
      <c r="E398" s="13"/>
    </row>
    <row r="399" spans="1:5" x14ac:dyDescent="0.2">
      <c r="A399" s="15" t="s">
        <v>41</v>
      </c>
      <c r="B399" s="15"/>
      <c r="C399" s="15"/>
      <c r="D399" s="15"/>
      <c r="E399" s="15"/>
    </row>
    <row r="400" spans="1:5" x14ac:dyDescent="0.2">
      <c r="A400" s="16" t="s">
        <v>20</v>
      </c>
      <c r="B400" s="16" t="s">
        <v>17</v>
      </c>
      <c r="C400" s="16" t="s">
        <v>18</v>
      </c>
      <c r="D400" s="16" t="s">
        <v>315</v>
      </c>
      <c r="E400" s="16"/>
    </row>
    <row r="401" spans="1:5" x14ac:dyDescent="0.2">
      <c r="A401" s="17">
        <v>3210</v>
      </c>
      <c r="B401" s="13" t="s">
        <v>316</v>
      </c>
      <c r="C401" s="124">
        <v>21899039.120000001</v>
      </c>
      <c r="D401" s="13"/>
      <c r="E401" s="13" t="str">
        <f>IF(OR(C401&lt;&gt;0,C402&lt;&gt;0,C403&lt;&gt;0,C404&lt;&gt;0,C405&lt;&gt;0,C406&lt;&gt;0,C407&lt;&gt;0,C408&lt;&gt;0,C409&lt;&gt;0,C410&lt;&gt;0,C411&lt;&gt;0,C412&lt;&gt;0,C413&lt;&gt;0,C414&lt;&gt;0,C415&lt;&gt;0),"","SIN INFORMACIÓN QUE REVELAR")</f>
        <v/>
      </c>
    </row>
    <row r="402" spans="1:5" x14ac:dyDescent="0.2">
      <c r="A402" s="17">
        <v>3220</v>
      </c>
      <c r="B402" s="13" t="s">
        <v>317</v>
      </c>
      <c r="C402" s="124">
        <v>-60991992.789999999</v>
      </c>
      <c r="D402" s="13"/>
      <c r="E402" s="13"/>
    </row>
    <row r="403" spans="1:5" x14ac:dyDescent="0.2">
      <c r="A403" s="17">
        <v>3230</v>
      </c>
      <c r="B403" s="13" t="s">
        <v>318</v>
      </c>
      <c r="C403" s="124">
        <f>SUM(C404:C407)</f>
        <v>0</v>
      </c>
      <c r="D403" s="13"/>
      <c r="E403" s="13"/>
    </row>
    <row r="404" spans="1:5" x14ac:dyDescent="0.2">
      <c r="A404" s="17">
        <v>3231</v>
      </c>
      <c r="B404" s="13" t="s">
        <v>319</v>
      </c>
      <c r="C404" s="124">
        <v>0</v>
      </c>
      <c r="D404" s="13"/>
      <c r="E404" s="13"/>
    </row>
    <row r="405" spans="1:5" x14ac:dyDescent="0.2">
      <c r="A405" s="17">
        <v>3232</v>
      </c>
      <c r="B405" s="13" t="s">
        <v>320</v>
      </c>
      <c r="C405" s="124">
        <v>0</v>
      </c>
      <c r="D405" s="13"/>
    </row>
    <row r="406" spans="1:5" x14ac:dyDescent="0.2">
      <c r="A406" s="17">
        <v>3233</v>
      </c>
      <c r="B406" s="13" t="s">
        <v>321</v>
      </c>
      <c r="C406" s="124">
        <v>0</v>
      </c>
      <c r="D406" s="13"/>
      <c r="E406" s="13"/>
    </row>
    <row r="407" spans="1:5" x14ac:dyDescent="0.2">
      <c r="A407" s="17">
        <v>3239</v>
      </c>
      <c r="B407" s="13" t="s">
        <v>322</v>
      </c>
      <c r="C407" s="124">
        <v>0</v>
      </c>
      <c r="D407" s="13"/>
      <c r="E407" s="13"/>
    </row>
    <row r="408" spans="1:5" x14ac:dyDescent="0.2">
      <c r="A408" s="17">
        <v>3240</v>
      </c>
      <c r="B408" s="13" t="s">
        <v>323</v>
      </c>
      <c r="C408" s="124">
        <f>SUM(C409:C411)</f>
        <v>0</v>
      </c>
      <c r="D408" s="13"/>
      <c r="E408" s="13"/>
    </row>
    <row r="409" spans="1:5" x14ac:dyDescent="0.2">
      <c r="A409" s="17">
        <v>3241</v>
      </c>
      <c r="B409" s="13" t="s">
        <v>324</v>
      </c>
      <c r="C409" s="124">
        <v>0</v>
      </c>
      <c r="D409" s="13"/>
      <c r="E409" s="13"/>
    </row>
    <row r="410" spans="1:5" x14ac:dyDescent="0.2">
      <c r="A410" s="17">
        <v>3242</v>
      </c>
      <c r="B410" s="13" t="s">
        <v>325</v>
      </c>
      <c r="C410" s="124">
        <v>0</v>
      </c>
      <c r="D410" s="13"/>
      <c r="E410" s="13"/>
    </row>
    <row r="411" spans="1:5" x14ac:dyDescent="0.2">
      <c r="A411" s="17">
        <v>3243</v>
      </c>
      <c r="B411" s="13" t="s">
        <v>326</v>
      </c>
      <c r="C411" s="124">
        <v>0</v>
      </c>
      <c r="D411" s="13"/>
      <c r="E411" s="13">
        <v>0</v>
      </c>
    </row>
    <row r="412" spans="1:5" x14ac:dyDescent="0.2">
      <c r="A412" s="17">
        <v>3250</v>
      </c>
      <c r="B412" s="13" t="s">
        <v>327</v>
      </c>
      <c r="C412" s="124">
        <f>SUM(C413:C415)</f>
        <v>0</v>
      </c>
      <c r="D412" s="13"/>
      <c r="E412" s="13"/>
    </row>
    <row r="413" spans="1:5" x14ac:dyDescent="0.2">
      <c r="A413" s="17">
        <v>3251</v>
      </c>
      <c r="B413" s="13" t="s">
        <v>328</v>
      </c>
      <c r="C413" s="124">
        <v>0</v>
      </c>
      <c r="D413" s="13"/>
      <c r="E413" s="13"/>
    </row>
    <row r="414" spans="1:5" x14ac:dyDescent="0.2">
      <c r="A414" s="17">
        <v>3252</v>
      </c>
      <c r="B414" s="13" t="s">
        <v>329</v>
      </c>
      <c r="C414" s="124">
        <v>0</v>
      </c>
      <c r="D414" s="13">
        <v>0</v>
      </c>
      <c r="E414" s="13">
        <v>0</v>
      </c>
    </row>
    <row r="415" spans="1:5" x14ac:dyDescent="0.2">
      <c r="A415" s="17">
        <v>3253</v>
      </c>
      <c r="B415" s="13" t="s">
        <v>511</v>
      </c>
      <c r="C415" s="124">
        <v>0</v>
      </c>
      <c r="D415" s="13">
        <v>0</v>
      </c>
      <c r="E415" s="13">
        <v>0</v>
      </c>
    </row>
    <row r="418" spans="1:5" x14ac:dyDescent="0.2">
      <c r="A418" s="143" t="s">
        <v>512</v>
      </c>
      <c r="B418" s="143"/>
      <c r="C418" s="143"/>
      <c r="D418" s="11" t="s">
        <v>418</v>
      </c>
      <c r="E418" s="12">
        <v>2025</v>
      </c>
    </row>
    <row r="419" spans="1:5" x14ac:dyDescent="0.2">
      <c r="A419" s="143" t="s">
        <v>425</v>
      </c>
      <c r="B419" s="143"/>
      <c r="C419" s="143"/>
      <c r="D419" s="11" t="s">
        <v>419</v>
      </c>
      <c r="E419" s="12" t="s">
        <v>421</v>
      </c>
    </row>
    <row r="420" spans="1:5" x14ac:dyDescent="0.2">
      <c r="A420" s="143" t="s">
        <v>513</v>
      </c>
      <c r="B420" s="143"/>
      <c r="C420" s="143"/>
      <c r="D420" s="11" t="s">
        <v>420</v>
      </c>
      <c r="E420" s="12">
        <v>1</v>
      </c>
    </row>
    <row r="421" spans="1:5" x14ac:dyDescent="0.2">
      <c r="A421" s="143" t="s">
        <v>438</v>
      </c>
      <c r="B421" s="143"/>
      <c r="C421" s="143"/>
      <c r="D421" s="11"/>
      <c r="E421" s="12"/>
    </row>
    <row r="422" spans="1:5" x14ac:dyDescent="0.2">
      <c r="A422" s="14" t="s">
        <v>46</v>
      </c>
      <c r="B422" s="15"/>
      <c r="C422" s="15"/>
      <c r="D422" s="15"/>
      <c r="E422" s="15"/>
    </row>
    <row r="423" spans="1:5" x14ac:dyDescent="0.2">
      <c r="A423" s="13"/>
      <c r="B423" s="13"/>
      <c r="C423" s="13"/>
      <c r="D423" s="13"/>
      <c r="E423" s="13"/>
    </row>
    <row r="424" spans="1:5" x14ac:dyDescent="0.2">
      <c r="A424" s="15" t="s">
        <v>503</v>
      </c>
      <c r="B424" s="15"/>
      <c r="C424" s="15"/>
      <c r="D424" s="15"/>
      <c r="E424" s="114"/>
    </row>
    <row r="425" spans="1:5" x14ac:dyDescent="0.2">
      <c r="A425" s="16" t="s">
        <v>20</v>
      </c>
      <c r="B425" s="16" t="s">
        <v>17</v>
      </c>
      <c r="C425" s="65">
        <v>2025</v>
      </c>
      <c r="D425" s="65">
        <v>2024</v>
      </c>
      <c r="E425" s="115"/>
    </row>
    <row r="426" spans="1:5" x14ac:dyDescent="0.2">
      <c r="A426" s="17">
        <v>1111</v>
      </c>
      <c r="B426" s="13" t="s">
        <v>330</v>
      </c>
      <c r="C426" s="124">
        <v>0</v>
      </c>
      <c r="D426" s="124">
        <v>0</v>
      </c>
      <c r="E426" s="13" t="str">
        <f>IF(OR(C426&lt;&gt;0,C427&lt;&gt;0,C428&lt;&gt;0,C429&lt;&gt;0,C430&lt;&gt;0,C431&lt;&gt;0,C432&lt;&gt;0,C433&lt;&gt;0),"","SIN INFORMACIÓN QUE REVELAR")</f>
        <v/>
      </c>
    </row>
    <row r="427" spans="1:5" x14ac:dyDescent="0.2">
      <c r="A427" s="17">
        <v>1112</v>
      </c>
      <c r="B427" s="13" t="s">
        <v>331</v>
      </c>
      <c r="C427" s="124">
        <v>42823854.420000002</v>
      </c>
      <c r="D427" s="124">
        <v>31432477.75</v>
      </c>
      <c r="E427" s="13"/>
    </row>
    <row r="428" spans="1:5" x14ac:dyDescent="0.2">
      <c r="A428" s="17">
        <v>1113</v>
      </c>
      <c r="B428" s="13" t="s">
        <v>332</v>
      </c>
      <c r="C428" s="124">
        <v>0</v>
      </c>
      <c r="D428" s="124">
        <v>0</v>
      </c>
      <c r="E428" s="13"/>
    </row>
    <row r="429" spans="1:5" x14ac:dyDescent="0.2">
      <c r="A429" s="17">
        <v>1114</v>
      </c>
      <c r="B429" s="13" t="s">
        <v>47</v>
      </c>
      <c r="C429" s="124">
        <v>36032.33</v>
      </c>
      <c r="D429" s="124">
        <v>0</v>
      </c>
      <c r="E429" s="13"/>
    </row>
    <row r="430" spans="1:5" x14ac:dyDescent="0.2">
      <c r="A430" s="17">
        <v>1115</v>
      </c>
      <c r="B430" s="13" t="s">
        <v>48</v>
      </c>
      <c r="C430" s="124">
        <v>0</v>
      </c>
      <c r="D430" s="124">
        <v>0</v>
      </c>
      <c r="E430" s="13"/>
    </row>
    <row r="431" spans="1:5" x14ac:dyDescent="0.2">
      <c r="A431" s="17">
        <v>1116</v>
      </c>
      <c r="B431" s="13" t="s">
        <v>333</v>
      </c>
      <c r="C431" s="124">
        <v>0</v>
      </c>
      <c r="D431" s="124">
        <v>0</v>
      </c>
      <c r="E431" s="13"/>
    </row>
    <row r="432" spans="1:5" x14ac:dyDescent="0.2">
      <c r="A432" s="17">
        <v>1119</v>
      </c>
      <c r="B432" s="13" t="s">
        <v>334</v>
      </c>
      <c r="C432" s="124">
        <v>22314.6</v>
      </c>
      <c r="D432" s="124">
        <v>0</v>
      </c>
      <c r="E432" s="13"/>
    </row>
    <row r="433" spans="1:5" x14ac:dyDescent="0.2">
      <c r="A433" s="19">
        <v>1110</v>
      </c>
      <c r="B433" s="20" t="s">
        <v>440</v>
      </c>
      <c r="C433" s="125">
        <f>SUM(C426:C432)</f>
        <v>42882201.350000001</v>
      </c>
      <c r="D433" s="125">
        <f>SUM(D426:D432)</f>
        <v>31432477.75</v>
      </c>
      <c r="E433" s="13"/>
    </row>
    <row r="434" spans="1:5" x14ac:dyDescent="0.2">
      <c r="A434" s="13"/>
      <c r="B434" s="13"/>
      <c r="C434" s="13"/>
      <c r="D434" s="13"/>
      <c r="E434" s="13"/>
    </row>
    <row r="435" spans="1:5" x14ac:dyDescent="0.2">
      <c r="A435" s="13"/>
      <c r="B435" s="13"/>
      <c r="C435" s="13"/>
      <c r="D435" s="13"/>
      <c r="E435" s="13"/>
    </row>
    <row r="436" spans="1:5" x14ac:dyDescent="0.2">
      <c r="A436" s="15" t="s">
        <v>504</v>
      </c>
      <c r="B436" s="15"/>
      <c r="C436" s="15"/>
      <c r="D436" s="15"/>
      <c r="E436" s="13"/>
    </row>
    <row r="437" spans="1:5" x14ac:dyDescent="0.2">
      <c r="A437" s="16" t="s">
        <v>20</v>
      </c>
      <c r="B437" s="16" t="s">
        <v>17</v>
      </c>
      <c r="C437" s="65">
        <v>2025</v>
      </c>
      <c r="D437" s="65">
        <v>2024</v>
      </c>
      <c r="E437" s="13"/>
    </row>
    <row r="438" spans="1:5" x14ac:dyDescent="0.2">
      <c r="A438" s="19">
        <v>1230</v>
      </c>
      <c r="B438" s="20" t="s">
        <v>79</v>
      </c>
      <c r="C438" s="125">
        <f>SUM(C439:C445)</f>
        <v>0</v>
      </c>
      <c r="D438" s="125">
        <f>SUM(D439:D445)</f>
        <v>6456106.9700000007</v>
      </c>
      <c r="E438" s="13" t="str">
        <f>IF(OR(C438&lt;&gt;0,C439&lt;&gt;0,C440&lt;&gt;0,C441&lt;&gt;0,C442&lt;&gt;0,C443&lt;&gt;0,C444&lt;&gt;0,C445&lt;&gt;0,C446&lt;&gt;0,C447&lt;&gt;0,C448&lt;&gt;0,C449&lt;&gt;0,C450&lt;&gt;0,C451&lt;&gt;0,C452&lt;&gt;0,C453&lt;&gt;0,C454&lt;&gt;0,C455&lt;&gt;0,C456&lt;&gt;0,C457&lt;&gt;0,C458&lt;&gt;0,C459&lt;&gt;0,C460&lt;&gt;0,C461&lt;&gt;0),"","SIN INFORMACIÓN QUE REVELAR")</f>
        <v>SIN INFORMACIÓN QUE REVELAR</v>
      </c>
    </row>
    <row r="439" spans="1:5" x14ac:dyDescent="0.2">
      <c r="A439" s="17">
        <v>1231</v>
      </c>
      <c r="B439" s="13" t="s">
        <v>80</v>
      </c>
      <c r="C439" s="124">
        <v>0</v>
      </c>
      <c r="D439" s="124">
        <v>0</v>
      </c>
      <c r="E439" s="13"/>
    </row>
    <row r="440" spans="1:5" x14ac:dyDescent="0.2">
      <c r="A440" s="17">
        <v>1232</v>
      </c>
      <c r="B440" s="13" t="s">
        <v>81</v>
      </c>
      <c r="C440" s="124">
        <v>0</v>
      </c>
      <c r="D440" s="124">
        <v>0</v>
      </c>
      <c r="E440" s="13"/>
    </row>
    <row r="441" spans="1:5" x14ac:dyDescent="0.2">
      <c r="A441" s="17">
        <v>1233</v>
      </c>
      <c r="B441" s="13" t="s">
        <v>82</v>
      </c>
      <c r="C441" s="124">
        <v>0</v>
      </c>
      <c r="D441" s="124">
        <v>0</v>
      </c>
      <c r="E441" s="13"/>
    </row>
    <row r="442" spans="1:5" x14ac:dyDescent="0.2">
      <c r="A442" s="17">
        <v>1234</v>
      </c>
      <c r="B442" s="13" t="s">
        <v>83</v>
      </c>
      <c r="C442" s="124">
        <v>0</v>
      </c>
      <c r="D442" s="124">
        <v>0</v>
      </c>
      <c r="E442" s="13"/>
    </row>
    <row r="443" spans="1:5" x14ac:dyDescent="0.2">
      <c r="A443" s="17">
        <v>1235</v>
      </c>
      <c r="B443" s="13" t="s">
        <v>84</v>
      </c>
      <c r="C443" s="124">
        <v>0</v>
      </c>
      <c r="D443" s="124">
        <v>1947019.31</v>
      </c>
      <c r="E443" s="13"/>
    </row>
    <row r="444" spans="1:5" x14ac:dyDescent="0.2">
      <c r="A444" s="17">
        <v>1236</v>
      </c>
      <c r="B444" s="13" t="s">
        <v>85</v>
      </c>
      <c r="C444" s="124">
        <v>0</v>
      </c>
      <c r="D444" s="124">
        <v>4509087.66</v>
      </c>
      <c r="E444" s="13"/>
    </row>
    <row r="445" spans="1:5" x14ac:dyDescent="0.2">
      <c r="A445" s="17">
        <v>1239</v>
      </c>
      <c r="B445" s="13" t="s">
        <v>86</v>
      </c>
      <c r="C445" s="124">
        <v>0</v>
      </c>
      <c r="D445" s="124">
        <v>0</v>
      </c>
      <c r="E445" s="13"/>
    </row>
    <row r="446" spans="1:5" x14ac:dyDescent="0.2">
      <c r="A446" s="19">
        <v>1240</v>
      </c>
      <c r="B446" s="20" t="s">
        <v>87</v>
      </c>
      <c r="C446" s="125">
        <f>SUM(C447:C454)</f>
        <v>0</v>
      </c>
      <c r="D446" s="125">
        <f>SUM(D447:D454)</f>
        <v>12094419.09</v>
      </c>
      <c r="E446" s="13"/>
    </row>
    <row r="447" spans="1:5" x14ac:dyDescent="0.2">
      <c r="A447" s="17">
        <v>1241</v>
      </c>
      <c r="B447" s="13" t="s">
        <v>88</v>
      </c>
      <c r="C447" s="124">
        <v>0</v>
      </c>
      <c r="D447" s="124">
        <v>10651292.5</v>
      </c>
      <c r="E447" s="13"/>
    </row>
    <row r="448" spans="1:5" x14ac:dyDescent="0.2">
      <c r="A448" s="17">
        <v>1242</v>
      </c>
      <c r="B448" s="13" t="s">
        <v>89</v>
      </c>
      <c r="C448" s="124">
        <v>0</v>
      </c>
      <c r="D448" s="124">
        <v>142515.38</v>
      </c>
      <c r="E448" s="13"/>
    </row>
    <row r="449" spans="1:5" x14ac:dyDescent="0.2">
      <c r="A449" s="17">
        <v>1243</v>
      </c>
      <c r="B449" s="13" t="s">
        <v>90</v>
      </c>
      <c r="C449" s="124">
        <v>0</v>
      </c>
      <c r="D449" s="124">
        <v>110532.52</v>
      </c>
      <c r="E449" s="13"/>
    </row>
    <row r="450" spans="1:5" x14ac:dyDescent="0.2">
      <c r="A450" s="17">
        <v>1244</v>
      </c>
      <c r="B450" s="13" t="s">
        <v>91</v>
      </c>
      <c r="C450" s="124">
        <v>0</v>
      </c>
      <c r="D450" s="124">
        <v>0</v>
      </c>
      <c r="E450" s="13"/>
    </row>
    <row r="451" spans="1:5" x14ac:dyDescent="0.2">
      <c r="A451" s="17">
        <v>1245</v>
      </c>
      <c r="B451" s="13" t="s">
        <v>92</v>
      </c>
      <c r="C451" s="124">
        <v>0</v>
      </c>
      <c r="D451" s="124">
        <v>0</v>
      </c>
      <c r="E451" s="13"/>
    </row>
    <row r="452" spans="1:5" x14ac:dyDescent="0.2">
      <c r="A452" s="17">
        <v>1246</v>
      </c>
      <c r="B452" s="13" t="s">
        <v>93</v>
      </c>
      <c r="C452" s="124">
        <v>0</v>
      </c>
      <c r="D452" s="124">
        <v>1190078.69</v>
      </c>
      <c r="E452" s="13"/>
    </row>
    <row r="453" spans="1:5" x14ac:dyDescent="0.2">
      <c r="A453" s="17">
        <v>1247</v>
      </c>
      <c r="B453" s="13" t="s">
        <v>94</v>
      </c>
      <c r="C453" s="124">
        <v>0</v>
      </c>
      <c r="D453" s="124">
        <v>0</v>
      </c>
      <c r="E453" s="13"/>
    </row>
    <row r="454" spans="1:5" x14ac:dyDescent="0.2">
      <c r="A454" s="17">
        <v>1248</v>
      </c>
      <c r="B454" s="13" t="s">
        <v>95</v>
      </c>
      <c r="C454" s="124">
        <v>0</v>
      </c>
      <c r="D454" s="124">
        <v>0</v>
      </c>
      <c r="E454" s="13"/>
    </row>
    <row r="455" spans="1:5" x14ac:dyDescent="0.2">
      <c r="A455" s="96">
        <v>1250</v>
      </c>
      <c r="B455" s="97" t="s">
        <v>97</v>
      </c>
      <c r="C455" s="126">
        <f>SUM(C456:C460)</f>
        <v>0</v>
      </c>
      <c r="D455" s="126">
        <f>SUM(D456:D460)</f>
        <v>0</v>
      </c>
      <c r="E455" s="13"/>
    </row>
    <row r="456" spans="1:5" x14ac:dyDescent="0.2">
      <c r="A456" s="98">
        <v>1251</v>
      </c>
      <c r="B456" s="99" t="s">
        <v>98</v>
      </c>
      <c r="C456" s="127">
        <v>0</v>
      </c>
      <c r="D456" s="127">
        <v>0</v>
      </c>
      <c r="E456" s="13"/>
    </row>
    <row r="457" spans="1:5" x14ac:dyDescent="0.2">
      <c r="A457" s="98">
        <v>1252</v>
      </c>
      <c r="B457" s="99" t="s">
        <v>99</v>
      </c>
      <c r="C457" s="127">
        <v>0</v>
      </c>
      <c r="D457" s="127">
        <v>0</v>
      </c>
      <c r="E457" s="13"/>
    </row>
    <row r="458" spans="1:5" x14ac:dyDescent="0.2">
      <c r="A458" s="98">
        <v>1253</v>
      </c>
      <c r="B458" s="99" t="s">
        <v>100</v>
      </c>
      <c r="C458" s="127">
        <v>0</v>
      </c>
      <c r="D458" s="127">
        <v>0</v>
      </c>
      <c r="E458" s="13"/>
    </row>
    <row r="459" spans="1:5" x14ac:dyDescent="0.2">
      <c r="A459" s="98">
        <v>1254</v>
      </c>
      <c r="B459" s="99" t="s">
        <v>101</v>
      </c>
      <c r="C459" s="127">
        <v>0</v>
      </c>
      <c r="D459" s="127">
        <v>0</v>
      </c>
      <c r="E459" s="13"/>
    </row>
    <row r="460" spans="1:5" x14ac:dyDescent="0.2">
      <c r="A460" s="98">
        <v>1259</v>
      </c>
      <c r="B460" s="99" t="s">
        <v>102</v>
      </c>
      <c r="C460" s="127">
        <v>0</v>
      </c>
      <c r="D460" s="127">
        <v>0</v>
      </c>
      <c r="E460" s="13"/>
    </row>
    <row r="461" spans="1:5" x14ac:dyDescent="0.2">
      <c r="A461" s="13"/>
      <c r="B461" s="66" t="s">
        <v>441</v>
      </c>
      <c r="C461" s="125">
        <f>C438+C446+C455</f>
        <v>0</v>
      </c>
      <c r="D461" s="125">
        <f>D438+D446+D455</f>
        <v>18550526.060000002</v>
      </c>
      <c r="E461" s="13"/>
    </row>
    <row r="462" spans="1:5" x14ac:dyDescent="0.2">
      <c r="A462" s="13"/>
      <c r="B462" s="13"/>
      <c r="C462" s="13"/>
      <c r="D462" s="13"/>
      <c r="E462" s="113"/>
    </row>
    <row r="463" spans="1:5" x14ac:dyDescent="0.2">
      <c r="A463" s="15" t="s">
        <v>505</v>
      </c>
      <c r="B463" s="15"/>
      <c r="C463" s="15"/>
      <c r="D463" s="15"/>
      <c r="E463" s="114"/>
    </row>
    <row r="464" spans="1:5" x14ac:dyDescent="0.2">
      <c r="A464" s="16" t="s">
        <v>20</v>
      </c>
      <c r="B464" s="16" t="s">
        <v>17</v>
      </c>
      <c r="C464" s="65" t="s">
        <v>426</v>
      </c>
      <c r="D464" s="65" t="s">
        <v>427</v>
      </c>
      <c r="E464" s="115"/>
    </row>
    <row r="465" spans="1:5" x14ac:dyDescent="0.2">
      <c r="A465" s="19">
        <v>3210</v>
      </c>
      <c r="B465" s="20" t="s">
        <v>442</v>
      </c>
      <c r="C465" s="125">
        <v>0</v>
      </c>
      <c r="D465" s="125">
        <v>0</v>
      </c>
      <c r="E465" s="113" t="str">
        <f>IF(OR(C465&lt;&gt;0,C466&lt;&gt;0,C467&lt;&gt;0,C468&lt;&gt;0,C469&lt;&gt;0,C470&lt;&gt;0,C471&lt;&gt;0,C472&lt;&gt;0,C473&lt;&gt;0,C474&lt;&gt;0,C475&lt;&gt;0,C476&lt;&gt;0,C477&lt;&gt;0,C478&lt;&gt;0,C479&lt;&gt;0,C480&lt;&gt;0,C481&lt;&gt;0,C482&lt;&gt;0,C483&lt;&gt;0,C484&lt;&gt;0,C485&lt;&gt;0,C486&lt;&gt;0,C487&lt;&gt;0,C488&lt;&gt;0,C489&lt;&gt;0,C490&lt;&gt;0,C491&lt;&gt;0,C492&lt;&gt;0,C493&lt;&gt;0,C494&lt;&gt;0,C495&lt;&gt;0,C496&lt;&gt;0,C497&lt;&gt;0,C498&lt;&gt;0,C499&lt;&gt;0,C500&lt;&gt;0,C501&lt;&gt;0,C502&lt;&gt;0,C503&lt;&gt;0,C504&lt;&gt;0,C505&lt;&gt;0,C506&lt;&gt;0,C507&lt;&gt;0,C508&lt;&gt;0,C509&lt;&gt;0,C510&lt;&gt;0,C511&lt;&gt;0,C512&lt;&gt;0,C513&lt;&gt;0,C514&lt;&gt;0,C515&lt;&gt;0,C516&lt;&gt;0,C517&lt;&gt;0,C518&lt;&gt;0,C519&lt;&gt;0,C520&lt;&gt;0,C521&lt;&gt;0,C522&lt;&gt;0,C523&lt;&gt;0,C524&lt;&gt;0,C525&lt;&gt;0,C526&lt;&gt;0,C527&lt;&gt;0,C528&lt;&gt;0,C529&lt;&gt;0,C530&lt;&gt;0,C531&lt;&gt;0,C532&lt;&gt;0,C533&lt;&gt;0,C534&lt;&gt;0,C535&lt;&gt;0,C536&lt;&gt;0,C537&lt;&gt;0,C538&lt;&gt;0,C539&lt;&gt;0,C540&lt;&gt;0,C541&lt;&gt;0,C542&lt;&gt;0,C543&lt;&gt;0,C544&lt;&gt;0,C545&lt;&gt;0,C546&lt;&gt;0,C547&lt;&gt;0,C548&lt;&gt;0,C549&lt;&gt;0,C550&lt;&gt;0,C551&lt;&gt;0,C552&lt;&gt;0,C553&lt;&gt;0,C554&lt;&gt;0,C555&lt;&gt;0,C556&lt;&gt;0,C557&lt;&gt;0,C558&lt;&gt;0,C559&lt;&gt;0,C560&lt;&gt;0,C561&lt;&gt;0,C562&lt;&gt;0),"","SIN INFORMACIÓN QUE REVELAR")</f>
        <v/>
      </c>
    </row>
    <row r="466" spans="1:5" x14ac:dyDescent="0.2">
      <c r="A466" s="17"/>
      <c r="B466" s="66" t="s">
        <v>432</v>
      </c>
      <c r="C466" s="125">
        <f>C471+C483+C511+C514+C467</f>
        <v>0</v>
      </c>
      <c r="D466" s="125">
        <f>D471+D483+D511+D514+D467</f>
        <v>0</v>
      </c>
      <c r="E466" s="13"/>
    </row>
    <row r="467" spans="1:5" x14ac:dyDescent="0.2">
      <c r="A467" s="78">
        <v>5100</v>
      </c>
      <c r="B467" s="79" t="s">
        <v>207</v>
      </c>
      <c r="C467" s="128">
        <f>SUM(C470+C468)</f>
        <v>0</v>
      </c>
      <c r="D467" s="128">
        <f>SUM(D470+D468)</f>
        <v>0</v>
      </c>
      <c r="E467" s="13"/>
    </row>
    <row r="468" spans="1:5" x14ac:dyDescent="0.2">
      <c r="A468" s="101">
        <v>5120</v>
      </c>
      <c r="B468" s="111" t="s">
        <v>75</v>
      </c>
      <c r="C468" s="129">
        <f>C469</f>
        <v>0</v>
      </c>
      <c r="D468" s="129">
        <f>D469</f>
        <v>0</v>
      </c>
      <c r="E468" s="13"/>
    </row>
    <row r="469" spans="1:5" x14ac:dyDescent="0.2">
      <c r="A469" s="94">
        <v>5120</v>
      </c>
      <c r="B469" s="112" t="s">
        <v>75</v>
      </c>
      <c r="C469" s="123">
        <v>0</v>
      </c>
      <c r="D469" s="123">
        <v>0</v>
      </c>
      <c r="E469" s="13"/>
    </row>
    <row r="470" spans="1:5" x14ac:dyDescent="0.2">
      <c r="A470" s="80">
        <v>5130</v>
      </c>
      <c r="B470" s="81" t="s">
        <v>461</v>
      </c>
      <c r="C470" s="130">
        <v>0</v>
      </c>
      <c r="D470" s="130">
        <v>0</v>
      </c>
      <c r="E470" s="13"/>
    </row>
    <row r="471" spans="1:5" x14ac:dyDescent="0.2">
      <c r="A471" s="19">
        <v>5400</v>
      </c>
      <c r="B471" s="20" t="s">
        <v>272</v>
      </c>
      <c r="C471" s="125">
        <v>0</v>
      </c>
      <c r="D471" s="125">
        <f>D472+D474+D476+D478+D480</f>
        <v>0</v>
      </c>
      <c r="E471" s="13"/>
    </row>
    <row r="472" spans="1:5" x14ac:dyDescent="0.2">
      <c r="A472" s="17">
        <v>5410</v>
      </c>
      <c r="B472" s="13" t="s">
        <v>433</v>
      </c>
      <c r="C472" s="124">
        <v>0</v>
      </c>
      <c r="D472" s="124">
        <f>D473</f>
        <v>0</v>
      </c>
      <c r="E472" s="13"/>
    </row>
    <row r="473" spans="1:5" x14ac:dyDescent="0.2">
      <c r="A473" s="17">
        <v>5411</v>
      </c>
      <c r="B473" s="13" t="s">
        <v>274</v>
      </c>
      <c r="C473" s="124">
        <v>46287998.890000001</v>
      </c>
      <c r="D473" s="124">
        <v>0</v>
      </c>
      <c r="E473" s="13"/>
    </row>
    <row r="474" spans="1:5" x14ac:dyDescent="0.2">
      <c r="A474" s="17">
        <v>5420</v>
      </c>
      <c r="B474" s="13" t="s">
        <v>434</v>
      </c>
      <c r="C474" s="124">
        <f>C475</f>
        <v>0</v>
      </c>
      <c r="D474" s="124">
        <f>D475</f>
        <v>0</v>
      </c>
      <c r="E474" s="13"/>
    </row>
    <row r="475" spans="1:5" x14ac:dyDescent="0.2">
      <c r="A475" s="17">
        <v>5421</v>
      </c>
      <c r="B475" s="13" t="s">
        <v>277</v>
      </c>
      <c r="C475" s="124">
        <v>0</v>
      </c>
      <c r="D475" s="124">
        <v>0</v>
      </c>
      <c r="E475" s="13"/>
    </row>
    <row r="476" spans="1:5" x14ac:dyDescent="0.2">
      <c r="A476" s="17">
        <v>5430</v>
      </c>
      <c r="B476" s="13" t="s">
        <v>435</v>
      </c>
      <c r="C476" s="124">
        <f>C477</f>
        <v>0</v>
      </c>
      <c r="D476" s="124">
        <f>D477</f>
        <v>0</v>
      </c>
      <c r="E476" s="13"/>
    </row>
    <row r="477" spans="1:5" x14ac:dyDescent="0.2">
      <c r="A477" s="17">
        <v>5431</v>
      </c>
      <c r="B477" s="13" t="s">
        <v>280</v>
      </c>
      <c r="C477" s="124">
        <v>0</v>
      </c>
      <c r="D477" s="124">
        <v>0</v>
      </c>
      <c r="E477" s="13"/>
    </row>
    <row r="478" spans="1:5" x14ac:dyDescent="0.2">
      <c r="A478" s="17">
        <v>5440</v>
      </c>
      <c r="B478" s="13" t="s">
        <v>436</v>
      </c>
      <c r="C478" s="124">
        <f>C479</f>
        <v>0</v>
      </c>
      <c r="D478" s="124">
        <f>D479</f>
        <v>0</v>
      </c>
      <c r="E478" s="13"/>
    </row>
    <row r="479" spans="1:5" x14ac:dyDescent="0.2">
      <c r="A479" s="17">
        <v>5441</v>
      </c>
      <c r="B479" s="13" t="s">
        <v>436</v>
      </c>
      <c r="C479" s="124">
        <v>0</v>
      </c>
      <c r="D479" s="124">
        <v>0</v>
      </c>
      <c r="E479" s="13"/>
    </row>
    <row r="480" spans="1:5" x14ac:dyDescent="0.2">
      <c r="A480" s="17">
        <v>5450</v>
      </c>
      <c r="B480" s="13" t="s">
        <v>437</v>
      </c>
      <c r="C480" s="124">
        <f>SUM(C481:C482)</f>
        <v>0</v>
      </c>
      <c r="D480" s="124">
        <f>SUM(D481:D482)</f>
        <v>0</v>
      </c>
      <c r="E480" s="13"/>
    </row>
    <row r="481" spans="1:5" x14ac:dyDescent="0.2">
      <c r="A481" s="17">
        <v>5451</v>
      </c>
      <c r="B481" s="13" t="s">
        <v>284</v>
      </c>
      <c r="C481" s="124">
        <v>0</v>
      </c>
      <c r="D481" s="124">
        <v>0</v>
      </c>
      <c r="E481" s="13"/>
    </row>
    <row r="482" spans="1:5" x14ac:dyDescent="0.2">
      <c r="A482" s="17">
        <v>5452</v>
      </c>
      <c r="B482" s="13" t="s">
        <v>285</v>
      </c>
      <c r="C482" s="124">
        <v>0</v>
      </c>
      <c r="D482" s="124">
        <v>0</v>
      </c>
      <c r="E482" s="13"/>
    </row>
    <row r="483" spans="1:5" x14ac:dyDescent="0.2">
      <c r="A483" s="19">
        <v>5500</v>
      </c>
      <c r="B483" s="20" t="s">
        <v>286</v>
      </c>
      <c r="C483" s="125">
        <f>C484+C493+C496+C502</f>
        <v>0</v>
      </c>
      <c r="D483" s="125">
        <f>D484+D493+D496+D502</f>
        <v>0</v>
      </c>
      <c r="E483" s="13"/>
    </row>
    <row r="484" spans="1:5" x14ac:dyDescent="0.2">
      <c r="A484" s="17">
        <v>5510</v>
      </c>
      <c r="B484" s="13" t="s">
        <v>287</v>
      </c>
      <c r="C484" s="124">
        <f>SUM(C485:C492)</f>
        <v>0</v>
      </c>
      <c r="D484" s="124">
        <f>SUM(D485:D492)</f>
        <v>0</v>
      </c>
      <c r="E484" s="13"/>
    </row>
    <row r="485" spans="1:5" x14ac:dyDescent="0.2">
      <c r="A485" s="17">
        <v>5511</v>
      </c>
      <c r="B485" s="13" t="s">
        <v>288</v>
      </c>
      <c r="C485" s="124">
        <v>0</v>
      </c>
      <c r="D485" s="124">
        <v>0</v>
      </c>
      <c r="E485" s="13"/>
    </row>
    <row r="486" spans="1:5" x14ac:dyDescent="0.2">
      <c r="A486" s="17">
        <v>5512</v>
      </c>
      <c r="B486" s="13" t="s">
        <v>289</v>
      </c>
      <c r="C486" s="124">
        <v>0</v>
      </c>
      <c r="D486" s="124">
        <v>0</v>
      </c>
      <c r="E486" s="13"/>
    </row>
    <row r="487" spans="1:5" x14ac:dyDescent="0.2">
      <c r="A487" s="17">
        <v>5513</v>
      </c>
      <c r="B487" s="13" t="s">
        <v>290</v>
      </c>
      <c r="C487" s="124">
        <v>0</v>
      </c>
      <c r="D487" s="124">
        <v>0</v>
      </c>
      <c r="E487" s="13"/>
    </row>
    <row r="488" spans="1:5" x14ac:dyDescent="0.2">
      <c r="A488" s="17">
        <v>5514</v>
      </c>
      <c r="B488" s="13" t="s">
        <v>291</v>
      </c>
      <c r="C488" s="124">
        <v>0</v>
      </c>
      <c r="D488" s="124">
        <v>0</v>
      </c>
      <c r="E488" s="13"/>
    </row>
    <row r="489" spans="1:5" x14ac:dyDescent="0.2">
      <c r="A489" s="17">
        <v>5515</v>
      </c>
      <c r="B489" s="13" t="s">
        <v>292</v>
      </c>
      <c r="C489" s="124">
        <v>0</v>
      </c>
      <c r="D489" s="124">
        <v>0</v>
      </c>
      <c r="E489" s="13"/>
    </row>
    <row r="490" spans="1:5" x14ac:dyDescent="0.2">
      <c r="A490" s="17">
        <v>5516</v>
      </c>
      <c r="B490" s="13" t="s">
        <v>293</v>
      </c>
      <c r="C490" s="124">
        <v>0</v>
      </c>
      <c r="D490" s="124">
        <v>0</v>
      </c>
      <c r="E490" s="13"/>
    </row>
    <row r="491" spans="1:5" x14ac:dyDescent="0.2">
      <c r="A491" s="17">
        <v>5517</v>
      </c>
      <c r="B491" s="13" t="s">
        <v>294</v>
      </c>
      <c r="C491" s="124">
        <v>0</v>
      </c>
      <c r="D491" s="124">
        <v>0</v>
      </c>
      <c r="E491" s="13"/>
    </row>
    <row r="492" spans="1:5" x14ac:dyDescent="0.2">
      <c r="A492" s="17">
        <v>5518</v>
      </c>
      <c r="B492" s="13" t="s">
        <v>2</v>
      </c>
      <c r="C492" s="124">
        <v>0</v>
      </c>
      <c r="D492" s="124">
        <v>0</v>
      </c>
      <c r="E492" s="13"/>
    </row>
    <row r="493" spans="1:5" x14ac:dyDescent="0.2">
      <c r="A493" s="17">
        <v>5520</v>
      </c>
      <c r="B493" s="13" t="s">
        <v>1</v>
      </c>
      <c r="C493" s="124">
        <f>SUM(C494:C495)</f>
        <v>0</v>
      </c>
      <c r="D493" s="124">
        <f>SUM(D494:D495)</f>
        <v>0</v>
      </c>
      <c r="E493" s="13"/>
    </row>
    <row r="494" spans="1:5" x14ac:dyDescent="0.2">
      <c r="A494" s="17">
        <v>5521</v>
      </c>
      <c r="B494" s="13" t="s">
        <v>295</v>
      </c>
      <c r="C494" s="124">
        <v>0</v>
      </c>
      <c r="D494" s="124">
        <v>0</v>
      </c>
      <c r="E494" s="13"/>
    </row>
    <row r="495" spans="1:5" x14ac:dyDescent="0.2">
      <c r="A495" s="17">
        <v>5522</v>
      </c>
      <c r="B495" s="13" t="s">
        <v>296</v>
      </c>
      <c r="C495" s="124">
        <v>0</v>
      </c>
      <c r="D495" s="124">
        <v>0</v>
      </c>
      <c r="E495" s="13"/>
    </row>
    <row r="496" spans="1:5" x14ac:dyDescent="0.2">
      <c r="A496" s="17">
        <v>5530</v>
      </c>
      <c r="B496" s="13" t="s">
        <v>297</v>
      </c>
      <c r="C496" s="124">
        <f>SUM(C497:C501)</f>
        <v>0</v>
      </c>
      <c r="D496" s="124">
        <f>SUM(D497:D501)</f>
        <v>0</v>
      </c>
      <c r="E496" s="13"/>
    </row>
    <row r="497" spans="1:5" x14ac:dyDescent="0.2">
      <c r="A497" s="17">
        <v>5531</v>
      </c>
      <c r="B497" s="13" t="s">
        <v>298</v>
      </c>
      <c r="C497" s="124">
        <v>0</v>
      </c>
      <c r="D497" s="124">
        <v>0</v>
      </c>
      <c r="E497" s="13"/>
    </row>
    <row r="498" spans="1:5" x14ac:dyDescent="0.2">
      <c r="A498" s="17">
        <v>5532</v>
      </c>
      <c r="B498" s="13" t="s">
        <v>299</v>
      </c>
      <c r="C498" s="124">
        <v>0</v>
      </c>
      <c r="D498" s="124">
        <v>0</v>
      </c>
      <c r="E498" s="13"/>
    </row>
    <row r="499" spans="1:5" x14ac:dyDescent="0.2">
      <c r="A499" s="17">
        <v>5533</v>
      </c>
      <c r="B499" s="13" t="s">
        <v>300</v>
      </c>
      <c r="C499" s="124">
        <v>0</v>
      </c>
      <c r="D499" s="124">
        <v>0</v>
      </c>
      <c r="E499" s="13"/>
    </row>
    <row r="500" spans="1:5" x14ac:dyDescent="0.2">
      <c r="A500" s="17">
        <v>5534</v>
      </c>
      <c r="B500" s="13" t="s">
        <v>301</v>
      </c>
      <c r="C500" s="124">
        <v>0</v>
      </c>
      <c r="D500" s="124">
        <v>0</v>
      </c>
      <c r="E500" s="13"/>
    </row>
    <row r="501" spans="1:5" x14ac:dyDescent="0.2">
      <c r="A501" s="17">
        <v>5535</v>
      </c>
      <c r="B501" s="13" t="s">
        <v>302</v>
      </c>
      <c r="C501" s="124">
        <v>0</v>
      </c>
      <c r="D501" s="124">
        <v>0</v>
      </c>
      <c r="E501" s="13"/>
    </row>
    <row r="502" spans="1:5" x14ac:dyDescent="0.2">
      <c r="A502" s="17">
        <v>5590</v>
      </c>
      <c r="B502" s="13" t="s">
        <v>303</v>
      </c>
      <c r="C502" s="124">
        <f>SUM(C503:C510)</f>
        <v>0</v>
      </c>
      <c r="D502" s="124">
        <f>SUM(D503:D510)</f>
        <v>0</v>
      </c>
      <c r="E502" s="13"/>
    </row>
    <row r="503" spans="1:5" x14ac:dyDescent="0.2">
      <c r="A503" s="17">
        <v>5591</v>
      </c>
      <c r="B503" s="13" t="s">
        <v>304</v>
      </c>
      <c r="C503" s="124">
        <v>0</v>
      </c>
      <c r="D503" s="124">
        <v>0</v>
      </c>
      <c r="E503" s="13"/>
    </row>
    <row r="504" spans="1:5" x14ac:dyDescent="0.2">
      <c r="A504" s="17">
        <v>5592</v>
      </c>
      <c r="B504" s="13" t="s">
        <v>305</v>
      </c>
      <c r="C504" s="124">
        <v>0</v>
      </c>
      <c r="D504" s="124">
        <v>0</v>
      </c>
      <c r="E504" s="13"/>
    </row>
    <row r="505" spans="1:5" x14ac:dyDescent="0.2">
      <c r="A505" s="17">
        <v>5593</v>
      </c>
      <c r="B505" s="13" t="s">
        <v>306</v>
      </c>
      <c r="C505" s="124">
        <v>0</v>
      </c>
      <c r="D505" s="124">
        <v>0</v>
      </c>
      <c r="E505" s="13"/>
    </row>
    <row r="506" spans="1:5" x14ac:dyDescent="0.2">
      <c r="A506" s="17">
        <v>5594</v>
      </c>
      <c r="B506" s="13" t="s">
        <v>307</v>
      </c>
      <c r="C506" s="124">
        <v>0</v>
      </c>
      <c r="D506" s="124">
        <v>0</v>
      </c>
      <c r="E506" s="13"/>
    </row>
    <row r="507" spans="1:5" x14ac:dyDescent="0.2">
      <c r="A507" s="17">
        <v>5595</v>
      </c>
      <c r="B507" s="13" t="s">
        <v>308</v>
      </c>
      <c r="C507" s="124">
        <v>0</v>
      </c>
      <c r="D507" s="124">
        <v>0</v>
      </c>
      <c r="E507" s="13"/>
    </row>
    <row r="508" spans="1:5" x14ac:dyDescent="0.2">
      <c r="A508" s="17">
        <v>5596</v>
      </c>
      <c r="B508" s="13" t="s">
        <v>203</v>
      </c>
      <c r="C508" s="124">
        <v>0</v>
      </c>
      <c r="D508" s="124">
        <v>0</v>
      </c>
      <c r="E508" s="13"/>
    </row>
    <row r="509" spans="1:5" x14ac:dyDescent="0.2">
      <c r="A509" s="17">
        <v>5597</v>
      </c>
      <c r="B509" s="13" t="s">
        <v>309</v>
      </c>
      <c r="C509" s="124">
        <v>0</v>
      </c>
      <c r="D509" s="124">
        <v>0</v>
      </c>
      <c r="E509" s="13"/>
    </row>
    <row r="510" spans="1:5" x14ac:dyDescent="0.2">
      <c r="A510" s="17">
        <v>5599</v>
      </c>
      <c r="B510" s="13" t="s">
        <v>310</v>
      </c>
      <c r="C510" s="124">
        <v>0</v>
      </c>
      <c r="D510" s="124">
        <v>0</v>
      </c>
      <c r="E510" s="13"/>
    </row>
    <row r="511" spans="1:5" x14ac:dyDescent="0.2">
      <c r="A511" s="19">
        <v>5600</v>
      </c>
      <c r="B511" s="20" t="s">
        <v>0</v>
      </c>
      <c r="C511" s="125">
        <f>C512</f>
        <v>0</v>
      </c>
      <c r="D511" s="125">
        <f>D512</f>
        <v>0</v>
      </c>
      <c r="E511" s="13"/>
    </row>
    <row r="512" spans="1:5" x14ac:dyDescent="0.2">
      <c r="A512" s="17">
        <v>5610</v>
      </c>
      <c r="B512" s="13" t="s">
        <v>311</v>
      </c>
      <c r="C512" s="124">
        <f>C513</f>
        <v>0</v>
      </c>
      <c r="D512" s="124">
        <f>D513</f>
        <v>0</v>
      </c>
      <c r="E512" s="13"/>
    </row>
    <row r="513" spans="1:5" x14ac:dyDescent="0.2">
      <c r="A513" s="17">
        <v>5611</v>
      </c>
      <c r="B513" s="13" t="s">
        <v>312</v>
      </c>
      <c r="C513" s="124">
        <v>0</v>
      </c>
      <c r="D513" s="124">
        <v>0</v>
      </c>
      <c r="E513" s="13"/>
    </row>
    <row r="514" spans="1:5" x14ac:dyDescent="0.2">
      <c r="A514" s="19">
        <v>2110</v>
      </c>
      <c r="B514" s="67" t="s">
        <v>443</v>
      </c>
      <c r="C514" s="125">
        <f>SUM(C515:C519)</f>
        <v>0</v>
      </c>
      <c r="D514" s="125">
        <f>SUM(D515:D519)</f>
        <v>0</v>
      </c>
      <c r="E514" s="13"/>
    </row>
    <row r="515" spans="1:5" x14ac:dyDescent="0.2">
      <c r="A515" s="17">
        <v>2111</v>
      </c>
      <c r="B515" s="13" t="s">
        <v>444</v>
      </c>
      <c r="C515" s="124">
        <v>0</v>
      </c>
      <c r="D515" s="124">
        <v>0</v>
      </c>
      <c r="E515" s="13"/>
    </row>
    <row r="516" spans="1:5" x14ac:dyDescent="0.2">
      <c r="A516" s="17">
        <v>2112</v>
      </c>
      <c r="B516" s="13" t="s">
        <v>445</v>
      </c>
      <c r="C516" s="124">
        <v>0</v>
      </c>
      <c r="D516" s="124">
        <v>0</v>
      </c>
      <c r="E516" s="13"/>
    </row>
    <row r="517" spans="1:5" x14ac:dyDescent="0.2">
      <c r="A517" s="17">
        <v>2112</v>
      </c>
      <c r="B517" s="13" t="s">
        <v>446</v>
      </c>
      <c r="C517" s="124">
        <v>0</v>
      </c>
      <c r="D517" s="124">
        <v>0</v>
      </c>
      <c r="E517" s="13"/>
    </row>
    <row r="518" spans="1:5" x14ac:dyDescent="0.2">
      <c r="A518" s="17">
        <v>2115</v>
      </c>
      <c r="B518" s="13" t="s">
        <v>447</v>
      </c>
      <c r="C518" s="124">
        <v>0</v>
      </c>
      <c r="D518" s="124">
        <v>0</v>
      </c>
      <c r="E518" s="13"/>
    </row>
    <row r="519" spans="1:5" x14ac:dyDescent="0.2">
      <c r="A519" s="17">
        <v>2114</v>
      </c>
      <c r="B519" s="13" t="s">
        <v>448</v>
      </c>
      <c r="C519" s="124">
        <v>0</v>
      </c>
      <c r="D519" s="124">
        <v>0</v>
      </c>
      <c r="E519" s="13"/>
    </row>
    <row r="520" spans="1:5" x14ac:dyDescent="0.2">
      <c r="A520" s="17"/>
      <c r="B520" s="66" t="s">
        <v>449</v>
      </c>
      <c r="C520" s="125">
        <f>+C521</f>
        <v>0</v>
      </c>
      <c r="D520" s="125">
        <f>+D521</f>
        <v>0</v>
      </c>
      <c r="E520" s="13"/>
    </row>
    <row r="521" spans="1:5" x14ac:dyDescent="0.2">
      <c r="A521" s="78">
        <v>3100</v>
      </c>
      <c r="B521" s="82" t="s">
        <v>462</v>
      </c>
      <c r="C521" s="131">
        <f>SUM(C522:C525)</f>
        <v>0</v>
      </c>
      <c r="D521" s="131">
        <f>SUM(D522:D525)</f>
        <v>0</v>
      </c>
      <c r="E521" s="13"/>
    </row>
    <row r="522" spans="1:5" x14ac:dyDescent="0.2">
      <c r="A522" s="80"/>
      <c r="B522" s="83" t="s">
        <v>463</v>
      </c>
      <c r="C522" s="132">
        <v>0</v>
      </c>
      <c r="D522" s="132">
        <v>0</v>
      </c>
      <c r="E522" s="13"/>
    </row>
    <row r="523" spans="1:5" x14ac:dyDescent="0.2">
      <c r="A523" s="80"/>
      <c r="B523" s="83" t="s">
        <v>464</v>
      </c>
      <c r="C523" s="132">
        <v>0</v>
      </c>
      <c r="D523" s="132">
        <v>0</v>
      </c>
      <c r="E523" s="13"/>
    </row>
    <row r="524" spans="1:5" x14ac:dyDescent="0.2">
      <c r="A524" s="80"/>
      <c r="B524" s="83" t="s">
        <v>465</v>
      </c>
      <c r="C524" s="132">
        <v>0</v>
      </c>
      <c r="D524" s="132">
        <v>0</v>
      </c>
      <c r="E524" s="13"/>
    </row>
    <row r="525" spans="1:5" x14ac:dyDescent="0.2">
      <c r="A525" s="80"/>
      <c r="B525" s="83" t="s">
        <v>466</v>
      </c>
      <c r="C525" s="132">
        <v>0</v>
      </c>
      <c r="D525" s="132">
        <v>0</v>
      </c>
      <c r="E525" s="13"/>
    </row>
    <row r="526" spans="1:5" x14ac:dyDescent="0.2">
      <c r="A526" s="80"/>
      <c r="B526" s="84" t="s">
        <v>467</v>
      </c>
      <c r="C526" s="128">
        <f>+C527</f>
        <v>0</v>
      </c>
      <c r="D526" s="128">
        <f>+D527</f>
        <v>0</v>
      </c>
      <c r="E526" s="13"/>
    </row>
    <row r="527" spans="1:5" x14ac:dyDescent="0.2">
      <c r="A527" s="78">
        <v>1270</v>
      </c>
      <c r="B527" s="79" t="s">
        <v>103</v>
      </c>
      <c r="C527" s="131">
        <f>+C528</f>
        <v>0</v>
      </c>
      <c r="D527" s="131">
        <f>+D528</f>
        <v>0</v>
      </c>
      <c r="E527" s="13"/>
    </row>
    <row r="528" spans="1:5" x14ac:dyDescent="0.2">
      <c r="A528" s="80">
        <v>1273</v>
      </c>
      <c r="B528" s="81" t="s">
        <v>468</v>
      </c>
      <c r="C528" s="132">
        <v>0</v>
      </c>
      <c r="D528" s="132">
        <v>0</v>
      </c>
      <c r="E528" s="13"/>
    </row>
    <row r="529" spans="1:5" x14ac:dyDescent="0.2">
      <c r="A529" s="80"/>
      <c r="B529" s="84" t="s">
        <v>469</v>
      </c>
      <c r="C529" s="128">
        <f>+C530+C552</f>
        <v>0</v>
      </c>
      <c r="D529" s="128">
        <f>+D530+D552</f>
        <v>0</v>
      </c>
      <c r="E529" s="13"/>
    </row>
    <row r="530" spans="1:5" x14ac:dyDescent="0.2">
      <c r="A530" s="78">
        <v>4300</v>
      </c>
      <c r="B530" s="82" t="s">
        <v>506</v>
      </c>
      <c r="C530" s="131">
        <f>C544+C531+C534+C540+C542</f>
        <v>0</v>
      </c>
      <c r="D530" s="133">
        <f>D544+D531+D534+D540+D542</f>
        <v>0</v>
      </c>
      <c r="E530" s="13"/>
    </row>
    <row r="531" spans="1:5" x14ac:dyDescent="0.2">
      <c r="A531" s="78">
        <v>4310</v>
      </c>
      <c r="B531" s="82" t="s">
        <v>190</v>
      </c>
      <c r="C531" s="131">
        <f>SUM(C532:C533)</f>
        <v>0</v>
      </c>
      <c r="D531" s="131">
        <f>SUM(D532:D533)</f>
        <v>0</v>
      </c>
      <c r="E531" s="13"/>
    </row>
    <row r="532" spans="1:5" x14ac:dyDescent="0.2">
      <c r="A532" s="80">
        <v>4311</v>
      </c>
      <c r="B532" s="83" t="s">
        <v>359</v>
      </c>
      <c r="C532" s="132">
        <v>0</v>
      </c>
      <c r="D532" s="134">
        <v>0</v>
      </c>
      <c r="E532" s="13"/>
    </row>
    <row r="533" spans="1:5" x14ac:dyDescent="0.2">
      <c r="A533" s="80">
        <v>4319</v>
      </c>
      <c r="B533" s="83" t="s">
        <v>191</v>
      </c>
      <c r="C533" s="132">
        <v>0</v>
      </c>
      <c r="D533" s="134">
        <v>0</v>
      </c>
      <c r="E533" s="13"/>
    </row>
    <row r="534" spans="1:5" x14ac:dyDescent="0.2">
      <c r="A534" s="78">
        <v>4320</v>
      </c>
      <c r="B534" s="82" t="s">
        <v>192</v>
      </c>
      <c r="C534" s="131">
        <f>SUM(C535:C539)</f>
        <v>0</v>
      </c>
      <c r="D534" s="131">
        <f>SUM(D535:D539)</f>
        <v>0</v>
      </c>
      <c r="E534" s="13"/>
    </row>
    <row r="535" spans="1:5" x14ac:dyDescent="0.2">
      <c r="A535" s="80">
        <v>4321</v>
      </c>
      <c r="B535" s="83" t="s">
        <v>193</v>
      </c>
      <c r="C535" s="132">
        <v>0</v>
      </c>
      <c r="D535" s="134">
        <v>0</v>
      </c>
      <c r="E535" s="13"/>
    </row>
    <row r="536" spans="1:5" x14ac:dyDescent="0.2">
      <c r="A536" s="80">
        <v>4322</v>
      </c>
      <c r="B536" s="83" t="s">
        <v>194</v>
      </c>
      <c r="C536" s="132">
        <v>0</v>
      </c>
      <c r="D536" s="134">
        <v>0</v>
      </c>
      <c r="E536" s="13"/>
    </row>
    <row r="537" spans="1:5" x14ac:dyDescent="0.2">
      <c r="A537" s="80">
        <v>4323</v>
      </c>
      <c r="B537" s="83" t="s">
        <v>195</v>
      </c>
      <c r="C537" s="132">
        <v>0</v>
      </c>
      <c r="D537" s="134">
        <v>0</v>
      </c>
      <c r="E537" s="13"/>
    </row>
    <row r="538" spans="1:5" x14ac:dyDescent="0.2">
      <c r="A538" s="80">
        <v>4324</v>
      </c>
      <c r="B538" s="83" t="s">
        <v>196</v>
      </c>
      <c r="C538" s="132">
        <v>0</v>
      </c>
      <c r="D538" s="134">
        <v>0</v>
      </c>
      <c r="E538" s="13"/>
    </row>
    <row r="539" spans="1:5" x14ac:dyDescent="0.2">
      <c r="A539" s="80">
        <v>4325</v>
      </c>
      <c r="B539" s="83" t="s">
        <v>197</v>
      </c>
      <c r="C539" s="132">
        <v>0</v>
      </c>
      <c r="D539" s="134">
        <v>0</v>
      </c>
      <c r="E539" s="13"/>
    </row>
    <row r="540" spans="1:5" x14ac:dyDescent="0.2">
      <c r="A540" s="78">
        <v>4330</v>
      </c>
      <c r="B540" s="82" t="s">
        <v>198</v>
      </c>
      <c r="C540" s="131">
        <f>C541</f>
        <v>0</v>
      </c>
      <c r="D540" s="131">
        <f>D541</f>
        <v>0</v>
      </c>
      <c r="E540" s="13"/>
    </row>
    <row r="541" spans="1:5" x14ac:dyDescent="0.2">
      <c r="A541" s="80">
        <v>4331</v>
      </c>
      <c r="B541" s="83" t="s">
        <v>198</v>
      </c>
      <c r="C541" s="132">
        <v>0</v>
      </c>
      <c r="D541" s="134">
        <v>0</v>
      </c>
      <c r="E541" s="13"/>
    </row>
    <row r="542" spans="1:5" x14ac:dyDescent="0.2">
      <c r="A542" s="78">
        <v>4340</v>
      </c>
      <c r="B542" s="82" t="s">
        <v>199</v>
      </c>
      <c r="C542" s="131">
        <f>C543</f>
        <v>0</v>
      </c>
      <c r="D542" s="131">
        <f>D543</f>
        <v>0</v>
      </c>
      <c r="E542" s="13"/>
    </row>
    <row r="543" spans="1:5" x14ac:dyDescent="0.2">
      <c r="A543" s="80">
        <v>4341</v>
      </c>
      <c r="B543" s="83" t="s">
        <v>199</v>
      </c>
      <c r="C543" s="132">
        <v>0</v>
      </c>
      <c r="D543" s="134">
        <v>0</v>
      </c>
      <c r="E543" s="13"/>
    </row>
    <row r="544" spans="1:5" x14ac:dyDescent="0.2">
      <c r="A544" s="101">
        <v>4390</v>
      </c>
      <c r="B544" s="102" t="s">
        <v>200</v>
      </c>
      <c r="C544" s="135">
        <f>SUM(C545:C551)</f>
        <v>0</v>
      </c>
      <c r="D544" s="135">
        <f>SUM(D545:D551)</f>
        <v>0</v>
      </c>
      <c r="E544" s="13"/>
    </row>
    <row r="545" spans="1:5" x14ac:dyDescent="0.2">
      <c r="A545" s="63">
        <v>4392</v>
      </c>
      <c r="B545" s="100" t="s">
        <v>201</v>
      </c>
      <c r="C545" s="136">
        <v>0</v>
      </c>
      <c r="D545" s="136">
        <v>0</v>
      </c>
      <c r="E545" s="13"/>
    </row>
    <row r="546" spans="1:5" x14ac:dyDescent="0.2">
      <c r="A546" s="63">
        <v>4393</v>
      </c>
      <c r="B546" s="100" t="s">
        <v>360</v>
      </c>
      <c r="C546" s="136">
        <v>0</v>
      </c>
      <c r="D546" s="136">
        <v>0</v>
      </c>
      <c r="E546" s="13"/>
    </row>
    <row r="547" spans="1:5" x14ac:dyDescent="0.2">
      <c r="A547" s="63">
        <v>4394</v>
      </c>
      <c r="B547" s="100" t="s">
        <v>202</v>
      </c>
      <c r="C547" s="136">
        <v>0</v>
      </c>
      <c r="D547" s="136">
        <v>0</v>
      </c>
      <c r="E547" s="13"/>
    </row>
    <row r="548" spans="1:5" x14ac:dyDescent="0.2">
      <c r="A548" s="63">
        <v>4395</v>
      </c>
      <c r="B548" s="100" t="s">
        <v>203</v>
      </c>
      <c r="C548" s="136">
        <v>0</v>
      </c>
      <c r="D548" s="136">
        <v>0</v>
      </c>
      <c r="E548" s="13"/>
    </row>
    <row r="549" spans="1:5" x14ac:dyDescent="0.2">
      <c r="A549" s="63">
        <v>4396</v>
      </c>
      <c r="B549" s="100" t="s">
        <v>204</v>
      </c>
      <c r="C549" s="136">
        <v>0</v>
      </c>
      <c r="D549" s="136">
        <v>0</v>
      </c>
      <c r="E549" s="13"/>
    </row>
    <row r="550" spans="1:5" x14ac:dyDescent="0.2">
      <c r="A550" s="63">
        <v>4397</v>
      </c>
      <c r="B550" s="100" t="s">
        <v>361</v>
      </c>
      <c r="C550" s="136">
        <v>0</v>
      </c>
      <c r="D550" s="136">
        <v>0</v>
      </c>
      <c r="E550" s="13"/>
    </row>
    <row r="551" spans="1:5" x14ac:dyDescent="0.2">
      <c r="A551" s="80">
        <v>4399</v>
      </c>
      <c r="B551" s="83" t="s">
        <v>200</v>
      </c>
      <c r="C551" s="132">
        <v>0</v>
      </c>
      <c r="D551" s="132">
        <v>0</v>
      </c>
      <c r="E551" s="13"/>
    </row>
    <row r="552" spans="1:5" x14ac:dyDescent="0.2">
      <c r="A552" s="19">
        <v>1120</v>
      </c>
      <c r="B552" s="67" t="s">
        <v>450</v>
      </c>
      <c r="C552" s="125">
        <f>SUM(C553:C561)</f>
        <v>0</v>
      </c>
      <c r="D552" s="125">
        <f>SUM(D553:D561)</f>
        <v>0</v>
      </c>
      <c r="E552" s="13"/>
    </row>
    <row r="553" spans="1:5" x14ac:dyDescent="0.2">
      <c r="A553" s="17">
        <v>1124</v>
      </c>
      <c r="B553" s="68" t="s">
        <v>451</v>
      </c>
      <c r="C553" s="137">
        <v>0</v>
      </c>
      <c r="D553" s="124">
        <v>0</v>
      </c>
      <c r="E553" s="13"/>
    </row>
    <row r="554" spans="1:5" x14ac:dyDescent="0.2">
      <c r="A554" s="17">
        <v>1124</v>
      </c>
      <c r="B554" s="68" t="s">
        <v>452</v>
      </c>
      <c r="C554" s="137">
        <v>0</v>
      </c>
      <c r="D554" s="124">
        <v>0</v>
      </c>
      <c r="E554" s="13"/>
    </row>
    <row r="555" spans="1:5" x14ac:dyDescent="0.2">
      <c r="A555" s="17">
        <v>1124</v>
      </c>
      <c r="B555" s="68" t="s">
        <v>453</v>
      </c>
      <c r="C555" s="137">
        <v>0</v>
      </c>
      <c r="D555" s="124">
        <v>0</v>
      </c>
      <c r="E555" s="13"/>
    </row>
    <row r="556" spans="1:5" x14ac:dyDescent="0.2">
      <c r="A556" s="17">
        <v>1124</v>
      </c>
      <c r="B556" s="68" t="s">
        <v>454</v>
      </c>
      <c r="C556" s="137">
        <v>0</v>
      </c>
      <c r="D556" s="124">
        <v>0</v>
      </c>
      <c r="E556" s="13"/>
    </row>
    <row r="557" spans="1:5" x14ac:dyDescent="0.2">
      <c r="A557" s="17">
        <v>1124</v>
      </c>
      <c r="B557" s="68" t="s">
        <v>455</v>
      </c>
      <c r="C557" s="124">
        <v>0</v>
      </c>
      <c r="D557" s="124">
        <v>0</v>
      </c>
      <c r="E557" s="13"/>
    </row>
    <row r="558" spans="1:5" x14ac:dyDescent="0.2">
      <c r="A558" s="17">
        <v>1124</v>
      </c>
      <c r="B558" s="68" t="s">
        <v>456</v>
      </c>
      <c r="C558" s="124">
        <v>0</v>
      </c>
      <c r="D558" s="124">
        <v>0</v>
      </c>
      <c r="E558" s="13"/>
    </row>
    <row r="559" spans="1:5" x14ac:dyDescent="0.2">
      <c r="A559" s="17">
        <v>1122</v>
      </c>
      <c r="B559" s="68" t="s">
        <v>457</v>
      </c>
      <c r="C559" s="124">
        <v>0</v>
      </c>
      <c r="D559" s="124">
        <v>0</v>
      </c>
      <c r="E559" s="13"/>
    </row>
    <row r="560" spans="1:5" x14ac:dyDescent="0.2">
      <c r="A560" s="17">
        <v>1122</v>
      </c>
      <c r="B560" s="68" t="s">
        <v>458</v>
      </c>
      <c r="C560" s="137">
        <v>0</v>
      </c>
      <c r="D560" s="124">
        <v>0</v>
      </c>
      <c r="E560" s="13"/>
    </row>
    <row r="561" spans="1:5" x14ac:dyDescent="0.2">
      <c r="A561" s="17">
        <v>1122</v>
      </c>
      <c r="B561" s="68" t="s">
        <v>459</v>
      </c>
      <c r="C561" s="124">
        <v>0</v>
      </c>
      <c r="D561" s="124">
        <v>0</v>
      </c>
      <c r="E561" s="13"/>
    </row>
    <row r="562" spans="1:5" x14ac:dyDescent="0.2">
      <c r="A562" s="17"/>
      <c r="B562" s="69" t="s">
        <v>460</v>
      </c>
      <c r="C562" s="125">
        <f>C465+C466+C520-C526-C529</f>
        <v>0</v>
      </c>
      <c r="D562" s="125">
        <f>D465+D466+D520-D526-D529</f>
        <v>0</v>
      </c>
      <c r="E562" s="13"/>
    </row>
    <row r="565" spans="1:5" x14ac:dyDescent="0.2">
      <c r="A565" s="144" t="s">
        <v>512</v>
      </c>
      <c r="B565" s="145"/>
      <c r="C565" s="146"/>
    </row>
    <row r="566" spans="1:5" x14ac:dyDescent="0.2">
      <c r="A566" s="147" t="s">
        <v>428</v>
      </c>
      <c r="B566" s="148"/>
      <c r="C566" s="149"/>
    </row>
    <row r="567" spans="1:5" x14ac:dyDescent="0.2">
      <c r="A567" s="147" t="s">
        <v>513</v>
      </c>
      <c r="B567" s="148"/>
      <c r="C567" s="149"/>
    </row>
    <row r="568" spans="1:5" x14ac:dyDescent="0.2">
      <c r="A568" s="150" t="s">
        <v>429</v>
      </c>
      <c r="B568" s="151"/>
      <c r="C568" s="152"/>
    </row>
    <row r="569" spans="1:5" x14ac:dyDescent="0.2">
      <c r="A569" s="153" t="s">
        <v>335</v>
      </c>
      <c r="B569" s="154"/>
      <c r="C569" s="106">
        <v>2025</v>
      </c>
    </row>
    <row r="570" spans="1:5" x14ac:dyDescent="0.2">
      <c r="A570" s="29" t="s">
        <v>364</v>
      </c>
      <c r="B570" s="29"/>
      <c r="C570" s="70">
        <v>68187060</v>
      </c>
    </row>
    <row r="571" spans="1:5" x14ac:dyDescent="0.2">
      <c r="A571" s="30"/>
      <c r="B571" s="31"/>
      <c r="C571" s="32"/>
    </row>
    <row r="572" spans="1:5" x14ac:dyDescent="0.2">
      <c r="A572" s="39" t="s">
        <v>365</v>
      </c>
      <c r="B572" s="39"/>
      <c r="C572" s="71">
        <f>SUM(C573:C578)</f>
        <v>-21.89</v>
      </c>
    </row>
    <row r="573" spans="1:5" x14ac:dyDescent="0.2">
      <c r="A573" s="46" t="s">
        <v>366</v>
      </c>
      <c r="B573" s="45" t="s">
        <v>190</v>
      </c>
      <c r="C573" s="72">
        <v>0</v>
      </c>
    </row>
    <row r="574" spans="1:5" x14ac:dyDescent="0.2">
      <c r="A574" s="33" t="s">
        <v>367</v>
      </c>
      <c r="B574" s="34" t="s">
        <v>376</v>
      </c>
      <c r="C574" s="72">
        <v>0</v>
      </c>
    </row>
    <row r="575" spans="1:5" x14ac:dyDescent="0.2">
      <c r="A575" s="33" t="s">
        <v>368</v>
      </c>
      <c r="B575" s="34" t="s">
        <v>198</v>
      </c>
      <c r="C575" s="72">
        <v>0</v>
      </c>
    </row>
    <row r="576" spans="1:5" x14ac:dyDescent="0.2">
      <c r="A576" s="33" t="s">
        <v>369</v>
      </c>
      <c r="B576" s="34" t="s">
        <v>199</v>
      </c>
      <c r="C576" s="72">
        <v>0</v>
      </c>
    </row>
    <row r="577" spans="1:3" x14ac:dyDescent="0.2">
      <c r="A577" s="33" t="s">
        <v>370</v>
      </c>
      <c r="B577" s="34" t="s">
        <v>200</v>
      </c>
      <c r="C577" s="72">
        <v>0</v>
      </c>
    </row>
    <row r="578" spans="1:3" x14ac:dyDescent="0.2">
      <c r="A578" s="35" t="s">
        <v>371</v>
      </c>
      <c r="B578" s="36" t="s">
        <v>372</v>
      </c>
      <c r="C578" s="72">
        <v>-21.89</v>
      </c>
    </row>
    <row r="579" spans="1:3" x14ac:dyDescent="0.2">
      <c r="A579" s="30"/>
      <c r="B579" s="37"/>
      <c r="C579" s="38"/>
    </row>
    <row r="580" spans="1:3" x14ac:dyDescent="0.2">
      <c r="A580" s="39" t="s">
        <v>508</v>
      </c>
      <c r="B580" s="31"/>
      <c r="C580" s="71">
        <f>SUM(C581:C583)</f>
        <v>0</v>
      </c>
    </row>
    <row r="581" spans="1:3" x14ac:dyDescent="0.2">
      <c r="A581" s="40">
        <v>3.1</v>
      </c>
      <c r="B581" s="34" t="s">
        <v>375</v>
      </c>
      <c r="C581" s="72">
        <v>0</v>
      </c>
    </row>
    <row r="582" spans="1:3" x14ac:dyDescent="0.2">
      <c r="A582" s="41">
        <v>3.2</v>
      </c>
      <c r="B582" s="34" t="s">
        <v>373</v>
      </c>
      <c r="C582" s="72">
        <v>0</v>
      </c>
    </row>
    <row r="583" spans="1:3" x14ac:dyDescent="0.2">
      <c r="A583" s="41">
        <v>3.3</v>
      </c>
      <c r="B583" s="36" t="s">
        <v>374</v>
      </c>
      <c r="C583" s="73">
        <v>0</v>
      </c>
    </row>
    <row r="584" spans="1:3" x14ac:dyDescent="0.2">
      <c r="A584" s="30"/>
      <c r="B584" s="42"/>
      <c r="C584" s="43"/>
    </row>
    <row r="585" spans="1:3" x14ac:dyDescent="0.2">
      <c r="A585" s="44" t="s">
        <v>470</v>
      </c>
      <c r="B585" s="44"/>
      <c r="C585" s="70">
        <f>C570+C572-C580</f>
        <v>68187038.109999999</v>
      </c>
    </row>
    <row r="588" spans="1:3" x14ac:dyDescent="0.2">
      <c r="A588" s="155" t="s">
        <v>512</v>
      </c>
      <c r="B588" s="156"/>
      <c r="C588" s="157"/>
    </row>
    <row r="589" spans="1:3" x14ac:dyDescent="0.2">
      <c r="A589" s="158" t="s">
        <v>430</v>
      </c>
      <c r="B589" s="159"/>
      <c r="C589" s="160"/>
    </row>
    <row r="590" spans="1:3" x14ac:dyDescent="0.2">
      <c r="A590" s="158" t="s">
        <v>513</v>
      </c>
      <c r="B590" s="159"/>
      <c r="C590" s="160"/>
    </row>
    <row r="591" spans="1:3" x14ac:dyDescent="0.2">
      <c r="A591" s="150" t="s">
        <v>429</v>
      </c>
      <c r="B591" s="151"/>
      <c r="C591" s="152"/>
    </row>
    <row r="592" spans="1:3" x14ac:dyDescent="0.2">
      <c r="A592" s="161" t="s">
        <v>335</v>
      </c>
      <c r="B592" s="162"/>
      <c r="C592" s="106">
        <v>2025</v>
      </c>
    </row>
    <row r="593" spans="1:3" x14ac:dyDescent="0.2">
      <c r="A593" s="54" t="s">
        <v>377</v>
      </c>
      <c r="B593" s="29"/>
      <c r="C593" s="74">
        <v>46287998.890000001</v>
      </c>
    </row>
    <row r="594" spans="1:3" x14ac:dyDescent="0.2">
      <c r="A594" s="48"/>
      <c r="B594" s="31"/>
      <c r="C594" s="49"/>
    </row>
    <row r="595" spans="1:3" x14ac:dyDescent="0.2">
      <c r="A595" s="39" t="s">
        <v>378</v>
      </c>
      <c r="B595" s="50"/>
      <c r="C595" s="71">
        <f>SUM(C596:C616)</f>
        <v>0</v>
      </c>
    </row>
    <row r="596" spans="1:3" x14ac:dyDescent="0.2">
      <c r="A596" s="64">
        <v>2.1</v>
      </c>
      <c r="B596" s="55" t="s">
        <v>218</v>
      </c>
      <c r="C596" s="75">
        <v>0</v>
      </c>
    </row>
    <row r="597" spans="1:3" x14ac:dyDescent="0.2">
      <c r="A597" s="64">
        <v>2.2000000000000002</v>
      </c>
      <c r="B597" s="55" t="s">
        <v>215</v>
      </c>
      <c r="C597" s="75">
        <v>0</v>
      </c>
    </row>
    <row r="598" spans="1:3" x14ac:dyDescent="0.2">
      <c r="A598" s="60">
        <v>2.2999999999999998</v>
      </c>
      <c r="B598" s="47" t="s">
        <v>88</v>
      </c>
      <c r="C598" s="75">
        <v>0</v>
      </c>
    </row>
    <row r="599" spans="1:3" x14ac:dyDescent="0.2">
      <c r="A599" s="60">
        <v>2.4</v>
      </c>
      <c r="B599" s="47" t="s">
        <v>89</v>
      </c>
      <c r="C599" s="75">
        <v>0</v>
      </c>
    </row>
    <row r="600" spans="1:3" x14ac:dyDescent="0.2">
      <c r="A600" s="60">
        <v>2.5</v>
      </c>
      <c r="B600" s="47" t="s">
        <v>90</v>
      </c>
      <c r="C600" s="75">
        <v>0</v>
      </c>
    </row>
    <row r="601" spans="1:3" x14ac:dyDescent="0.2">
      <c r="A601" s="60">
        <v>2.6</v>
      </c>
      <c r="B601" s="47" t="s">
        <v>91</v>
      </c>
      <c r="C601" s="75">
        <v>0</v>
      </c>
    </row>
    <row r="602" spans="1:3" x14ac:dyDescent="0.2">
      <c r="A602" s="60">
        <v>2.7</v>
      </c>
      <c r="B602" s="47" t="s">
        <v>92</v>
      </c>
      <c r="C602" s="75">
        <v>0</v>
      </c>
    </row>
    <row r="603" spans="1:3" x14ac:dyDescent="0.2">
      <c r="A603" s="60">
        <v>2.8</v>
      </c>
      <c r="B603" s="47" t="s">
        <v>93</v>
      </c>
      <c r="C603" s="75">
        <v>0</v>
      </c>
    </row>
    <row r="604" spans="1:3" x14ac:dyDescent="0.2">
      <c r="A604" s="60">
        <v>2.9</v>
      </c>
      <c r="B604" s="47" t="s">
        <v>95</v>
      </c>
      <c r="C604" s="75">
        <v>0</v>
      </c>
    </row>
    <row r="605" spans="1:3" x14ac:dyDescent="0.2">
      <c r="A605" s="60" t="s">
        <v>379</v>
      </c>
      <c r="B605" s="47" t="s">
        <v>380</v>
      </c>
      <c r="C605" s="75">
        <v>0</v>
      </c>
    </row>
    <row r="606" spans="1:3" x14ac:dyDescent="0.2">
      <c r="A606" s="60" t="s">
        <v>405</v>
      </c>
      <c r="B606" s="47" t="s">
        <v>97</v>
      </c>
      <c r="C606" s="75">
        <v>0</v>
      </c>
    </row>
    <row r="607" spans="1:3" x14ac:dyDescent="0.2">
      <c r="A607" s="60" t="s">
        <v>406</v>
      </c>
      <c r="B607" s="47" t="s">
        <v>381</v>
      </c>
      <c r="C607" s="75">
        <v>0</v>
      </c>
    </row>
    <row r="608" spans="1:3" x14ac:dyDescent="0.2">
      <c r="A608" s="60" t="s">
        <v>407</v>
      </c>
      <c r="B608" s="47" t="s">
        <v>382</v>
      </c>
      <c r="C608" s="75">
        <v>0</v>
      </c>
    </row>
    <row r="609" spans="1:3" x14ac:dyDescent="0.2">
      <c r="A609" s="60" t="s">
        <v>408</v>
      </c>
      <c r="B609" s="47" t="s">
        <v>383</v>
      </c>
      <c r="C609" s="75">
        <v>0</v>
      </c>
    </row>
    <row r="610" spans="1:3" x14ac:dyDescent="0.2">
      <c r="A610" s="60" t="s">
        <v>384</v>
      </c>
      <c r="B610" s="47" t="s">
        <v>385</v>
      </c>
      <c r="C610" s="75">
        <v>0</v>
      </c>
    </row>
    <row r="611" spans="1:3" x14ac:dyDescent="0.2">
      <c r="A611" s="60" t="s">
        <v>386</v>
      </c>
      <c r="B611" s="47" t="s">
        <v>387</v>
      </c>
      <c r="C611" s="75">
        <v>0</v>
      </c>
    </row>
    <row r="612" spans="1:3" x14ac:dyDescent="0.2">
      <c r="A612" s="60" t="s">
        <v>388</v>
      </c>
      <c r="B612" s="47" t="s">
        <v>389</v>
      </c>
      <c r="C612" s="75">
        <v>0</v>
      </c>
    </row>
    <row r="613" spans="1:3" x14ac:dyDescent="0.2">
      <c r="A613" s="60" t="s">
        <v>390</v>
      </c>
      <c r="B613" s="47" t="s">
        <v>391</v>
      </c>
      <c r="C613" s="75">
        <v>0</v>
      </c>
    </row>
    <row r="614" spans="1:3" x14ac:dyDescent="0.2">
      <c r="A614" s="60" t="s">
        <v>392</v>
      </c>
      <c r="B614" s="47" t="s">
        <v>393</v>
      </c>
      <c r="C614" s="75">
        <v>0</v>
      </c>
    </row>
    <row r="615" spans="1:3" x14ac:dyDescent="0.2">
      <c r="A615" s="60" t="s">
        <v>394</v>
      </c>
      <c r="B615" s="47" t="s">
        <v>395</v>
      </c>
      <c r="C615" s="75">
        <v>0</v>
      </c>
    </row>
    <row r="616" spans="1:3" x14ac:dyDescent="0.2">
      <c r="A616" s="60" t="s">
        <v>396</v>
      </c>
      <c r="B616" s="55" t="s">
        <v>397</v>
      </c>
      <c r="C616" s="75">
        <v>0</v>
      </c>
    </row>
    <row r="617" spans="1:3" x14ac:dyDescent="0.2">
      <c r="A617" s="61"/>
      <c r="B617" s="56"/>
      <c r="C617" s="57"/>
    </row>
    <row r="618" spans="1:3" x14ac:dyDescent="0.2">
      <c r="A618" s="58" t="s">
        <v>398</v>
      </c>
      <c r="B618" s="59"/>
      <c r="C618" s="76">
        <f>SUM(C619:C625)</f>
        <v>0</v>
      </c>
    </row>
    <row r="619" spans="1:3" x14ac:dyDescent="0.2">
      <c r="A619" s="60" t="s">
        <v>399</v>
      </c>
      <c r="B619" s="47" t="s">
        <v>287</v>
      </c>
      <c r="C619" s="75">
        <v>0</v>
      </c>
    </row>
    <row r="620" spans="1:3" x14ac:dyDescent="0.2">
      <c r="A620" s="60" t="s">
        <v>400</v>
      </c>
      <c r="B620" s="47" t="s">
        <v>1</v>
      </c>
      <c r="C620" s="75">
        <v>0</v>
      </c>
    </row>
    <row r="621" spans="1:3" x14ac:dyDescent="0.2">
      <c r="A621" s="60" t="s">
        <v>401</v>
      </c>
      <c r="B621" s="47" t="s">
        <v>297</v>
      </c>
      <c r="C621" s="75">
        <v>0</v>
      </c>
    </row>
    <row r="622" spans="1:3" x14ac:dyDescent="0.2">
      <c r="A622" s="60" t="s">
        <v>402</v>
      </c>
      <c r="B622" s="47" t="s">
        <v>303</v>
      </c>
      <c r="C622" s="75">
        <v>0</v>
      </c>
    </row>
    <row r="623" spans="1:3" x14ac:dyDescent="0.2">
      <c r="A623" s="60" t="s">
        <v>403</v>
      </c>
      <c r="B623" s="47" t="s">
        <v>311</v>
      </c>
      <c r="C623" s="75">
        <v>0</v>
      </c>
    </row>
    <row r="624" spans="1:3" x14ac:dyDescent="0.2">
      <c r="A624" s="60" t="s">
        <v>472</v>
      </c>
      <c r="B624" s="47" t="s">
        <v>509</v>
      </c>
      <c r="C624" s="75">
        <v>0</v>
      </c>
    </row>
    <row r="625" spans="1:8" x14ac:dyDescent="0.2">
      <c r="A625" s="60" t="s">
        <v>473</v>
      </c>
      <c r="B625" s="55" t="s">
        <v>404</v>
      </c>
      <c r="C625" s="77">
        <v>0</v>
      </c>
    </row>
    <row r="626" spans="1:8" x14ac:dyDescent="0.2">
      <c r="A626" s="48"/>
      <c r="B626" s="51"/>
      <c r="C626" s="52"/>
    </row>
    <row r="627" spans="1:8" x14ac:dyDescent="0.2">
      <c r="A627" s="53" t="s">
        <v>471</v>
      </c>
      <c r="B627" s="29"/>
      <c r="C627" s="70">
        <f>C593-C595+C618</f>
        <v>46287998.890000001</v>
      </c>
    </row>
    <row r="630" spans="1:8" x14ac:dyDescent="0.2">
      <c r="A630" s="143" t="s">
        <v>512</v>
      </c>
      <c r="B630" s="164"/>
      <c r="C630" s="164"/>
      <c r="D630" s="164"/>
      <c r="E630" s="164"/>
      <c r="F630" s="164"/>
      <c r="G630" s="11" t="s">
        <v>418</v>
      </c>
      <c r="H630" s="12" t="s">
        <v>426</v>
      </c>
    </row>
    <row r="631" spans="1:8" x14ac:dyDescent="0.2">
      <c r="A631" s="143" t="s">
        <v>431</v>
      </c>
      <c r="B631" s="164"/>
      <c r="C631" s="164"/>
      <c r="D631" s="164"/>
      <c r="E631" s="164"/>
      <c r="F631" s="164"/>
      <c r="G631" s="11" t="s">
        <v>419</v>
      </c>
      <c r="H631" s="12" t="s">
        <v>421</v>
      </c>
    </row>
    <row r="632" spans="1:8" x14ac:dyDescent="0.2">
      <c r="A632" s="165" t="s">
        <v>513</v>
      </c>
      <c r="B632" s="166"/>
      <c r="C632" s="166"/>
      <c r="D632" s="166"/>
      <c r="E632" s="166"/>
      <c r="F632" s="166"/>
      <c r="G632" s="11" t="s">
        <v>420</v>
      </c>
      <c r="H632" s="12">
        <v>1</v>
      </c>
    </row>
    <row r="633" spans="1:8" x14ac:dyDescent="0.2">
      <c r="A633" s="165" t="e">
        <f>#REF!</f>
        <v>#REF!</v>
      </c>
      <c r="B633" s="166"/>
      <c r="C633" s="166"/>
      <c r="D633" s="166"/>
      <c r="E633" s="166"/>
      <c r="F633" s="166"/>
      <c r="G633" s="105"/>
      <c r="H633" s="105"/>
    </row>
    <row r="634" spans="1:8" x14ac:dyDescent="0.2">
      <c r="A634" s="14" t="s">
        <v>46</v>
      </c>
      <c r="B634" s="15"/>
      <c r="C634" s="15"/>
      <c r="D634" s="15"/>
      <c r="E634" s="15"/>
      <c r="F634" s="15"/>
      <c r="G634" s="15"/>
      <c r="H634" s="15"/>
    </row>
    <row r="635" spans="1:8" x14ac:dyDescent="0.2">
      <c r="A635" s="13"/>
      <c r="B635" s="13"/>
      <c r="C635" s="13"/>
      <c r="D635" s="13"/>
      <c r="E635" s="13"/>
      <c r="F635" s="13"/>
      <c r="G635" s="13"/>
      <c r="H635" s="13"/>
    </row>
    <row r="636" spans="1:8" x14ac:dyDescent="0.2">
      <c r="A636" s="13"/>
      <c r="B636" s="13"/>
      <c r="C636" s="13"/>
      <c r="D636" s="13"/>
      <c r="E636" s="13"/>
      <c r="F636" s="13"/>
      <c r="G636" s="13"/>
      <c r="H636" s="13"/>
    </row>
    <row r="637" spans="1:8" x14ac:dyDescent="0.2">
      <c r="A637" s="16" t="s">
        <v>20</v>
      </c>
      <c r="B637" s="16" t="s">
        <v>335</v>
      </c>
      <c r="C637" s="16" t="s">
        <v>43</v>
      </c>
      <c r="D637" s="16" t="s">
        <v>336</v>
      </c>
      <c r="E637" s="16" t="s">
        <v>337</v>
      </c>
      <c r="F637" s="16" t="s">
        <v>42</v>
      </c>
      <c r="G637" s="16" t="s">
        <v>15</v>
      </c>
      <c r="H637" s="16" t="s">
        <v>44</v>
      </c>
    </row>
    <row r="638" spans="1:8" x14ac:dyDescent="0.2">
      <c r="A638" s="19">
        <v>7000</v>
      </c>
      <c r="B638" s="20" t="s">
        <v>16</v>
      </c>
      <c r="C638" s="167" t="s">
        <v>514</v>
      </c>
      <c r="D638" s="167"/>
      <c r="E638" s="167"/>
      <c r="F638" s="167"/>
      <c r="G638" s="167"/>
      <c r="H638" s="20"/>
    </row>
    <row r="639" spans="1:8" x14ac:dyDescent="0.2">
      <c r="A639" s="13"/>
      <c r="B639" s="13"/>
      <c r="C639" s="124"/>
      <c r="D639" s="124"/>
      <c r="E639" s="124"/>
      <c r="F639" s="124"/>
      <c r="G639" s="13"/>
      <c r="H639" s="13"/>
    </row>
    <row r="640" spans="1:8" x14ac:dyDescent="0.2">
      <c r="A640" s="19">
        <v>8000</v>
      </c>
      <c r="B640" s="20" t="s">
        <v>14</v>
      </c>
      <c r="C640" s="20"/>
      <c r="D640" s="20"/>
      <c r="E640" s="20"/>
      <c r="F640" s="20"/>
      <c r="G640" s="20"/>
      <c r="H640" s="20"/>
    </row>
    <row r="641" spans="1:8" x14ac:dyDescent="0.2">
      <c r="A641" s="13"/>
      <c r="B641" s="13"/>
      <c r="C641" s="18"/>
      <c r="D641" s="18"/>
      <c r="E641" s="18"/>
      <c r="F641" s="18"/>
      <c r="G641" s="13"/>
      <c r="H641" s="13"/>
    </row>
    <row r="642" spans="1:8" x14ac:dyDescent="0.2">
      <c r="A642" s="13"/>
      <c r="B642" s="163" t="s">
        <v>474</v>
      </c>
      <c r="C642" s="163"/>
      <c r="D642" s="18"/>
      <c r="E642" s="18"/>
      <c r="F642" s="18"/>
      <c r="G642" s="13"/>
      <c r="H642" s="13"/>
    </row>
    <row r="643" spans="1:8" x14ac:dyDescent="0.2">
      <c r="A643" s="13"/>
      <c r="B643" s="139" t="s">
        <v>335</v>
      </c>
      <c r="C643" s="107" t="str">
        <f>H630</f>
        <v>20XN</v>
      </c>
      <c r="D643" s="18"/>
      <c r="E643" s="18"/>
      <c r="F643" s="18"/>
      <c r="G643" s="13"/>
      <c r="H643" s="13"/>
    </row>
    <row r="644" spans="1:8" x14ac:dyDescent="0.2">
      <c r="A644" s="13">
        <v>8110</v>
      </c>
      <c r="B644" s="85" t="s">
        <v>13</v>
      </c>
      <c r="C644" s="72">
        <v>0</v>
      </c>
      <c r="D644" s="18"/>
      <c r="E644" s="18"/>
      <c r="F644" s="18"/>
      <c r="G644" s="13"/>
      <c r="H644" s="13"/>
    </row>
    <row r="645" spans="1:8" x14ac:dyDescent="0.2">
      <c r="A645" s="13">
        <v>8120</v>
      </c>
      <c r="B645" s="85" t="s">
        <v>12</v>
      </c>
      <c r="C645" s="72">
        <v>0</v>
      </c>
      <c r="D645" s="18"/>
      <c r="E645" s="18"/>
      <c r="F645" s="18"/>
      <c r="G645" s="13"/>
      <c r="H645" s="13"/>
    </row>
    <row r="646" spans="1:8" x14ac:dyDescent="0.2">
      <c r="A646" s="13">
        <v>8130</v>
      </c>
      <c r="B646" s="85" t="s">
        <v>11</v>
      </c>
      <c r="C646" s="72">
        <v>0</v>
      </c>
      <c r="D646" s="18"/>
      <c r="E646" s="18"/>
      <c r="F646" s="18"/>
      <c r="G646" s="13"/>
      <c r="H646" s="13"/>
    </row>
    <row r="647" spans="1:8" x14ac:dyDescent="0.2">
      <c r="A647" s="13">
        <v>8140</v>
      </c>
      <c r="B647" s="85" t="s">
        <v>10</v>
      </c>
      <c r="C647" s="72">
        <v>0</v>
      </c>
      <c r="D647" s="18"/>
      <c r="E647" s="18"/>
      <c r="F647" s="18"/>
      <c r="G647" s="13"/>
      <c r="H647" s="13"/>
    </row>
    <row r="648" spans="1:8" x14ac:dyDescent="0.2">
      <c r="A648" s="13">
        <v>8150</v>
      </c>
      <c r="B648" s="85" t="s">
        <v>9</v>
      </c>
      <c r="C648" s="72">
        <v>0</v>
      </c>
      <c r="D648" s="18"/>
      <c r="E648" s="18"/>
      <c r="F648" s="18"/>
      <c r="G648" s="13"/>
      <c r="H648" s="13"/>
    </row>
    <row r="649" spans="1:8" x14ac:dyDescent="0.2">
      <c r="A649" s="13"/>
      <c r="B649" s="103"/>
      <c r="C649" s="104"/>
      <c r="D649" s="18"/>
      <c r="E649" s="18"/>
      <c r="F649" s="18"/>
      <c r="G649" s="13"/>
      <c r="H649" s="13"/>
    </row>
    <row r="650" spans="1:8" x14ac:dyDescent="0.2">
      <c r="A650" s="13"/>
      <c r="B650" s="109"/>
      <c r="C650" s="110"/>
      <c r="D650" s="18"/>
      <c r="E650" s="18"/>
      <c r="F650" s="18"/>
      <c r="G650" s="13"/>
      <c r="H650" s="13"/>
    </row>
    <row r="651" spans="1:8" x14ac:dyDescent="0.2">
      <c r="A651" s="13"/>
      <c r="B651" s="163" t="s">
        <v>475</v>
      </c>
      <c r="C651" s="163"/>
      <c r="D651" s="13"/>
      <c r="E651" s="13"/>
      <c r="F651" s="13"/>
      <c r="G651" s="13"/>
      <c r="H651" s="13"/>
    </row>
    <row r="652" spans="1:8" x14ac:dyDescent="0.2">
      <c r="A652" s="13"/>
      <c r="B652" s="108" t="s">
        <v>335</v>
      </c>
      <c r="C652" s="107" t="str">
        <f>H630</f>
        <v>20XN</v>
      </c>
      <c r="D652" s="13"/>
      <c r="E652" s="13"/>
      <c r="F652" s="13"/>
      <c r="G652" s="13"/>
      <c r="H652" s="13"/>
    </row>
    <row r="653" spans="1:8" x14ac:dyDescent="0.2">
      <c r="A653" s="13">
        <v>8210</v>
      </c>
      <c r="B653" s="85" t="s">
        <v>8</v>
      </c>
      <c r="C653" s="138">
        <v>0</v>
      </c>
      <c r="D653" s="13"/>
      <c r="E653" s="13"/>
      <c r="F653" s="13"/>
      <c r="G653" s="13"/>
      <c r="H653" s="13"/>
    </row>
    <row r="654" spans="1:8" x14ac:dyDescent="0.2">
      <c r="A654" s="13">
        <v>8220</v>
      </c>
      <c r="B654" s="85" t="s">
        <v>7</v>
      </c>
      <c r="C654" s="138">
        <v>0</v>
      </c>
      <c r="D654" s="13"/>
      <c r="E654" s="13"/>
      <c r="F654" s="13"/>
      <c r="G654" s="13"/>
      <c r="H654" s="13"/>
    </row>
    <row r="655" spans="1:8" x14ac:dyDescent="0.2">
      <c r="A655" s="13">
        <v>8230</v>
      </c>
      <c r="B655" s="85" t="s">
        <v>510</v>
      </c>
      <c r="C655" s="138">
        <v>0</v>
      </c>
      <c r="D655" s="13"/>
      <c r="E655" s="13"/>
      <c r="F655" s="13"/>
      <c r="G655" s="13"/>
      <c r="H655" s="13"/>
    </row>
    <row r="656" spans="1:8" x14ac:dyDescent="0.2">
      <c r="A656" s="13">
        <v>8240</v>
      </c>
      <c r="B656" s="85" t="s">
        <v>6</v>
      </c>
      <c r="C656" s="138">
        <v>0</v>
      </c>
      <c r="D656" s="13"/>
      <c r="E656" s="13"/>
      <c r="F656" s="13"/>
      <c r="G656" s="13"/>
      <c r="H656" s="13"/>
    </row>
    <row r="657" spans="1:8" x14ac:dyDescent="0.2">
      <c r="A657" s="13">
        <v>8250</v>
      </c>
      <c r="B657" s="85" t="s">
        <v>5</v>
      </c>
      <c r="C657" s="138">
        <v>0</v>
      </c>
      <c r="D657" s="13"/>
      <c r="E657" s="13"/>
      <c r="F657" s="13"/>
      <c r="G657" s="13"/>
      <c r="H657" s="13"/>
    </row>
    <row r="658" spans="1:8" x14ac:dyDescent="0.2">
      <c r="A658" s="13">
        <v>8260</v>
      </c>
      <c r="B658" s="85" t="s">
        <v>4</v>
      </c>
      <c r="C658" s="138">
        <v>0</v>
      </c>
      <c r="D658" s="13"/>
      <c r="E658" s="13"/>
      <c r="F658" s="13"/>
      <c r="G658" s="13"/>
      <c r="H658" s="13"/>
    </row>
    <row r="659" spans="1:8" x14ac:dyDescent="0.2">
      <c r="A659" s="13">
        <v>8270</v>
      </c>
      <c r="B659" s="85" t="s">
        <v>3</v>
      </c>
      <c r="C659" s="138">
        <v>0</v>
      </c>
      <c r="D659" s="13"/>
      <c r="E659" s="13"/>
      <c r="F659" s="13"/>
      <c r="G659" s="13"/>
      <c r="H659" s="13"/>
    </row>
    <row r="660" spans="1:8" x14ac:dyDescent="0.2">
      <c r="A660" s="13"/>
      <c r="B660" s="13"/>
      <c r="C660" s="13"/>
      <c r="D660" s="13"/>
      <c r="E660" s="13"/>
      <c r="F660" s="13"/>
      <c r="G660" s="13"/>
      <c r="H660" s="13"/>
    </row>
    <row r="661" spans="1:8" x14ac:dyDescent="0.2">
      <c r="A661" s="13"/>
      <c r="B661" s="5" t="s">
        <v>439</v>
      </c>
      <c r="C661" s="13"/>
      <c r="D661" s="13"/>
      <c r="E661" s="13"/>
      <c r="F661" s="13"/>
      <c r="G661" s="13"/>
      <c r="H661" s="13"/>
    </row>
  </sheetData>
  <sheetProtection formatCells="0" formatColumns="0" formatRows="0" insertColumns="0" insertRows="0" insertHyperlinks="0" deleteColumns="0" deleteRows="0" sort="0" autoFilter="0" pivotTables="0"/>
  <mergeCells count="33">
    <mergeCell ref="B642:C642"/>
    <mergeCell ref="B651:C651"/>
    <mergeCell ref="C638:G638"/>
    <mergeCell ref="A592:B592"/>
    <mergeCell ref="A630:F630"/>
    <mergeCell ref="A631:F631"/>
    <mergeCell ref="A632:F632"/>
    <mergeCell ref="A633:F633"/>
    <mergeCell ref="A569:B569"/>
    <mergeCell ref="A588:C588"/>
    <mergeCell ref="A589:C589"/>
    <mergeCell ref="A590:C590"/>
    <mergeCell ref="A591:C591"/>
    <mergeCell ref="A421:C421"/>
    <mergeCell ref="A565:C565"/>
    <mergeCell ref="A566:C566"/>
    <mergeCell ref="A567:C567"/>
    <mergeCell ref="A568:C568"/>
    <mergeCell ref="A389:C389"/>
    <mergeCell ref="A390:C390"/>
    <mergeCell ref="A418:C418"/>
    <mergeCell ref="A419:C419"/>
    <mergeCell ref="A420:C420"/>
    <mergeCell ref="A216:F216"/>
    <mergeCell ref="A217:F217"/>
    <mergeCell ref="A218:F218"/>
    <mergeCell ref="A387:C387"/>
    <mergeCell ref="A388:C388"/>
    <mergeCell ref="A1:C1"/>
    <mergeCell ref="A2:C2"/>
    <mergeCell ref="A3:C3"/>
    <mergeCell ref="A4:C4"/>
    <mergeCell ref="A215:F215"/>
  </mergeCells>
  <dataValidations disablePrompts="1" count="3">
    <dataValidation allowBlank="1" showInputMessage="1" showErrorMessage="1" prompt="Importe del trimestre anterior" sqref="D480 D471 C466:D466 C471:C482"/>
    <dataValidation allowBlank="1" showInputMessage="1" showErrorMessage="1" prompt="Saldo al 31 de diciembre del año anterior que se presenta" sqref="D425 D464 D437"/>
    <dataValidation allowBlank="1" showInputMessage="1" showErrorMessage="1" prompt="Importe final del periodo que corresponde la información financiera trimestral que se presenta." sqref="C464 C425 D481:D482 D472:D479 C437"/>
  </dataValidation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2025-05-07T19:05:19Z</cp:lastPrinted>
  <dcterms:created xsi:type="dcterms:W3CDTF">2012-12-11T20:36:24Z</dcterms:created>
  <dcterms:modified xsi:type="dcterms:W3CDTF">2025-05-07T19:10:20Z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