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6\PAGINA UTL\"/>
    </mc:Choice>
  </mc:AlternateContent>
  <bookViews>
    <workbookView xWindow="-105" yWindow="-105" windowWidth="23250" windowHeight="12450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</workbook>
</file>

<file path=xl/calcChain.xml><?xml version="1.0" encoding="utf-8"?>
<calcChain xmlns="http://schemas.openxmlformats.org/spreadsheetml/2006/main">
  <c r="D256" i="1" l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C710" i="1" l="1"/>
  <c r="C701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G671" i="1"/>
  <c r="F671" i="1"/>
  <c r="C651" i="1"/>
  <c r="C660" i="1" s="1"/>
  <c r="C628" i="1"/>
  <c r="C614" i="1"/>
  <c r="C619" i="1" s="1"/>
  <c r="C606" i="1"/>
  <c r="D587" i="1"/>
  <c r="C587" i="1"/>
  <c r="D579" i="1"/>
  <c r="D565" i="1" s="1"/>
  <c r="D564" i="1" s="1"/>
  <c r="C579" i="1"/>
  <c r="C565" i="1" s="1"/>
  <c r="C564" i="1" s="1"/>
  <c r="D577" i="1"/>
  <c r="C577" i="1"/>
  <c r="D575" i="1"/>
  <c r="C575" i="1"/>
  <c r="D569" i="1"/>
  <c r="C569" i="1"/>
  <c r="D566" i="1"/>
  <c r="C566" i="1"/>
  <c r="D562" i="1"/>
  <c r="C562" i="1"/>
  <c r="D561" i="1"/>
  <c r="C561" i="1"/>
  <c r="D555" i="1"/>
  <c r="C555" i="1"/>
  <c r="D553" i="1"/>
  <c r="D552" i="1" s="1"/>
  <c r="C553" i="1"/>
  <c r="C552" i="1" s="1"/>
  <c r="D543" i="1"/>
  <c r="C543" i="1"/>
  <c r="D537" i="1"/>
  <c r="C537" i="1"/>
  <c r="D534" i="1"/>
  <c r="C534" i="1"/>
  <c r="D525" i="1"/>
  <c r="C525" i="1"/>
  <c r="D524" i="1"/>
  <c r="C524" i="1"/>
  <c r="D521" i="1"/>
  <c r="C521" i="1"/>
  <c r="D519" i="1"/>
  <c r="C519" i="1"/>
  <c r="D517" i="1"/>
  <c r="C517" i="1"/>
  <c r="D515" i="1"/>
  <c r="C515" i="1"/>
  <c r="D513" i="1"/>
  <c r="C513" i="1"/>
  <c r="D512" i="1"/>
  <c r="D507" i="1" s="1"/>
  <c r="D597" i="1" s="1"/>
  <c r="C512" i="1"/>
  <c r="C507" i="1" s="1"/>
  <c r="D509" i="1"/>
  <c r="C509" i="1"/>
  <c r="D508" i="1"/>
  <c r="C508" i="1"/>
  <c r="D496" i="1"/>
  <c r="C496" i="1"/>
  <c r="D487" i="1"/>
  <c r="D502" i="1" s="1"/>
  <c r="C487" i="1"/>
  <c r="D479" i="1"/>
  <c r="C479" i="1"/>
  <c r="C502" i="1" s="1"/>
  <c r="D474" i="1"/>
  <c r="C474" i="1"/>
  <c r="E467" i="1"/>
  <c r="C454" i="1"/>
  <c r="C450" i="1"/>
  <c r="E443" i="1" s="1"/>
  <c r="C445" i="1"/>
  <c r="E437" i="1"/>
  <c r="C424" i="1"/>
  <c r="E424" i="1" s="1"/>
  <c r="C416" i="1"/>
  <c r="E412" i="1"/>
  <c r="C412" i="1"/>
  <c r="C405" i="1"/>
  <c r="C401" i="1"/>
  <c r="E401" i="1" s="1"/>
  <c r="C391" i="1"/>
  <c r="C384" i="1"/>
  <c r="E384" i="1" s="1"/>
  <c r="D380" i="1"/>
  <c r="D377" i="1" s="1"/>
  <c r="D379" i="1"/>
  <c r="D378" i="1"/>
  <c r="G377" i="1"/>
  <c r="F377" i="1"/>
  <c r="E377" i="1"/>
  <c r="C377" i="1"/>
  <c r="D376" i="1"/>
  <c r="D375" i="1"/>
  <c r="D374" i="1"/>
  <c r="D373" i="1"/>
  <c r="D372" i="1"/>
  <c r="D371" i="1"/>
  <c r="D370" i="1"/>
  <c r="D369" i="1"/>
  <c r="D368" i="1"/>
  <c r="D367" i="1" s="1"/>
  <c r="G367" i="1"/>
  <c r="F367" i="1"/>
  <c r="E367" i="1"/>
  <c r="C367" i="1"/>
  <c r="H367" i="1" s="1"/>
  <c r="C360" i="1"/>
  <c r="E355" i="1"/>
  <c r="C355" i="1"/>
  <c r="E349" i="1"/>
  <c r="C349" i="1"/>
  <c r="C339" i="1"/>
  <c r="E333" i="1"/>
  <c r="D333" i="1"/>
  <c r="C333" i="1"/>
  <c r="F333" i="1" s="1"/>
  <c r="E321" i="1"/>
  <c r="D321" i="1"/>
  <c r="C321" i="1"/>
  <c r="F313" i="1"/>
  <c r="E313" i="1"/>
  <c r="D313" i="1"/>
  <c r="C313" i="1"/>
  <c r="E307" i="1"/>
  <c r="E303" i="1"/>
  <c r="E298" i="1"/>
  <c r="C298" i="1"/>
  <c r="E289" i="1"/>
  <c r="C289" i="1"/>
  <c r="H277" i="1"/>
  <c r="H272" i="1"/>
  <c r="E266" i="1"/>
  <c r="C255" i="1"/>
  <c r="C254" i="1"/>
  <c r="C244" i="1"/>
  <c r="C238" i="1"/>
  <c r="C235" i="1"/>
  <c r="C226" i="1"/>
  <c r="C222" i="1"/>
  <c r="C220" i="1"/>
  <c r="C217" i="1"/>
  <c r="C214" i="1"/>
  <c r="C211" i="1"/>
  <c r="C210" i="1"/>
  <c r="C207" i="1"/>
  <c r="C204" i="1"/>
  <c r="C201" i="1"/>
  <c r="C200" i="1" s="1"/>
  <c r="C197" i="1"/>
  <c r="C191" i="1"/>
  <c r="C189" i="1"/>
  <c r="C186" i="1"/>
  <c r="C182" i="1"/>
  <c r="C177" i="1"/>
  <c r="C174" i="1"/>
  <c r="C171" i="1"/>
  <c r="C168" i="1"/>
  <c r="C167" i="1"/>
  <c r="C157" i="1"/>
  <c r="C147" i="1"/>
  <c r="C140" i="1"/>
  <c r="C139" i="1"/>
  <c r="C127" i="1"/>
  <c r="C125" i="1"/>
  <c r="C123" i="1"/>
  <c r="C117" i="1"/>
  <c r="C114" i="1"/>
  <c r="C113" i="1"/>
  <c r="C108" i="1"/>
  <c r="C102" i="1"/>
  <c r="C101" i="1"/>
  <c r="C92" i="1"/>
  <c r="C83" i="1"/>
  <c r="C80" i="1"/>
  <c r="C74" i="1"/>
  <c r="C71" i="1"/>
  <c r="C54" i="1" s="1"/>
  <c r="C53" i="1" s="1"/>
  <c r="E53" i="1" s="1"/>
  <c r="C65" i="1"/>
  <c r="C55" i="1"/>
  <c r="C597" i="1" l="1"/>
  <c r="E506" i="1" s="1"/>
  <c r="E479" i="1"/>
  <c r="C138" i="1"/>
  <c r="E138" i="1" s="1"/>
  <c r="C225" i="1"/>
  <c r="G10" i="65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  <c r="A665" i="1" l="1"/>
</calcChain>
</file>

<file path=xl/sharedStrings.xml><?xml version="1.0" encoding="utf-8"?>
<sst xmlns="http://schemas.openxmlformats.org/spreadsheetml/2006/main" count="1626" uniqueCount="598">
  <si>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</si>
  <si>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</si>
  <si>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</si>
  <si>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</si>
  <si>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</si>
  <si>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</si>
  <si>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</si>
  <si>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</si>
  <si>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</si>
  <si>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</si>
  <si>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</si>
  <si>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</si>
  <si>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</si>
  <si>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</si>
  <si>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</si>
  <si>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</si>
  <si>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</si>
  <si>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</si>
  <si>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</si>
  <si>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</si>
  <si>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</si>
  <si>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</si>
  <si>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</si>
  <si>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</si>
  <si>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</si>
  <si>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</si>
  <si>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</si>
  <si>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</si>
  <si>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</si>
  <si>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</si>
  <si>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</si>
  <si>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</si>
  <si>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</si>
  <si>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</si>
  <si>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</si>
  <si>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</si>
  <si>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</si>
  <si>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</si>
  <si>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</si>
  <si>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</si>
  <si>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</si>
  <si>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</si>
  <si>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</si>
  <si>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</si>
  <si>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</si>
  <si>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</si>
  <si>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</si>
  <si>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</si>
  <si>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</si>
  <si>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</si>
  <si>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</si>
  <si>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</si>
  <si>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</si>
  <si>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</si>
  <si>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</si>
  <si>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</si>
  <si>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</si>
  <si>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</si>
  <si>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</si>
  <si>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</si>
  <si>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</si>
  <si>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</si>
  <si>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</si>
  <si>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</si>
  <si>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</si>
  <si>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</si>
  <si>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</si>
  <si>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</si>
  <si>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</si>
  <si>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</si>
  <si>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</si>
  <si>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</si>
  <si>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</si>
  <si>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</si>
  <si>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</si>
  <si>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</si>
  <si>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</si>
  <si>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</si>
  <si>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</si>
  <si>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</si>
  <si>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</si>
  <si>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</si>
  <si>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</si>
  <si>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</si>
  <si>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</si>
  <si>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</si>
  <si>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</si>
  <si>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</si>
  <si>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</si>
  <si>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</si>
  <si>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</si>
  <si>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</si>
  <si>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</si>
  <si>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</si>
  <si>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</si>
  <si>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</si>
  <si>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</si>
  <si>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</si>
  <si>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</si>
  <si>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</si>
  <si>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</si>
  <si>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</si>
  <si>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</si>
  <si>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</si>
  <si>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</si>
  <si>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</si>
  <si>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</si>
  <si>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</si>
  <si>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</si>
  <si>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</si>
  <si>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</si>
  <si>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</si>
  <si>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</si>
  <si>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</si>
  <si>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</si>
  <si>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</si>
  <si>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</si>
  <si>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</si>
  <si>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</si>
  <si>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</si>
  <si>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</si>
  <si>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</si>
  <si>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</si>
  <si>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</si>
  <si>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</si>
  <si>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</si>
  <si>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</si>
  <si>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</si>
  <si>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</si>
  <si>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</si>
  <si>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</si>
  <si>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</si>
  <si>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</si>
  <si>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</si>
  <si>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</si>
  <si>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</si>
  <si>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</si>
  <si>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</si>
  <si>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</si>
  <si>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</si>
  <si>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</si>
  <si>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</si>
  <si>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</si>
  <si>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</si>
  <si>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</si>
  <si>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</si>
  <si>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</si>
  <si>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</si>
  <si>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</si>
  <si>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</si>
  <si>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</si>
  <si>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</si>
  <si>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</si>
  <si>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</si>
  <si>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</si>
  <si>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</si>
  <si>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</si>
  <si>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</si>
  <si>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</si>
  <si>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</si>
  <si>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</si>
  <si>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</si>
  <si>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</si>
  <si>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</si>
  <si>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</si>
  <si>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</si>
  <si>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</si>
  <si>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</si>
  <si>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</si>
  <si>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</si>
  <si>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</si>
  <si>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</si>
  <si>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</si>
  <si>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</si>
  <si>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</si>
  <si>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</si>
  <si>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</si>
  <si>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</si>
  <si>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</si>
  <si>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</si>
  <si>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</si>
  <si>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</si>
  <si>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</si>
  <si>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</si>
  <si>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</si>
  <si>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</si>
  <si>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</si>
  <si>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</si>
  <si>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</si>
  <si>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</si>
  <si>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</si>
  <si>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</si>
  <si>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</si>
  <si>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</si>
  <si>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</si>
  <si>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</si>
  <si>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</si>
  <si>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</si>
  <si>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</si>
  <si>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</si>
  <si>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</si>
  <si>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</si>
  <si>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</si>
  <si>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</si>
  <si>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</si>
  <si>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</si>
  <si>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</si>
  <si>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</si>
  <si>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</si>
  <si>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</si>
  <si>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</si>
  <si>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</si>
  <si>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</si>
  <si>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</si>
  <si>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</si>
  <si>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</si>
  <si>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</si>
  <si>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</si>
  <si>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</si>
  <si>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</si>
  <si>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</si>
  <si>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</si>
  <si>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</si>
  <si>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</si>
  <si>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</si>
  <si>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</si>
  <si>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</si>
  <si>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</si>
  <si>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</si>
  <si>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</si>
  <si>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</si>
  <si>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</si>
  <si>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</si>
  <si>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</si>
  <si>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</si>
  <si>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</si>
  <si>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</si>
  <si>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</si>
  <si>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</si>
  <si>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</si>
  <si>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</si>
  <si>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</si>
  <si>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</si>
  <si>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</si>
  <si>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</si>
  <si>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</si>
  <si>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</si>
  <si>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</si>
  <si>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</si>
  <si>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</si>
  <si>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</si>
  <si>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</si>
  <si>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</si>
  <si>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</si>
  <si>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</si>
  <si>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</si>
  <si>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</si>
  <si>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</si>
  <si>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</si>
  <si>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</si>
  <si>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</si>
  <si>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</si>
  <si>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</si>
  <si>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</si>
  <si>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</si>
  <si>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</si>
  <si>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</si>
  <si>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</si>
  <si>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</si>
  <si>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</si>
  <si>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</si>
  <si>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</si>
  <si>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</si>
  <si>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</si>
  <si>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</si>
  <si>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</si>
  <si>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</si>
  <si>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</si>
  <si>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</si>
  <si>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</si>
  <si>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</si>
  <si>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</si>
  <si>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</si>
  <si>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</si>
  <si>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</si>
  <si>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</si>
  <si>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</si>
  <si>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</si>
  <si>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</si>
  <si>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</si>
  <si>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</si>
  <si>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</si>
  <si>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</si>
  <si>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</si>
  <si>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</si>
  <si>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</si>
  <si>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</si>
  <si>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</si>
  <si>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</si>
  <si>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</si>
  <si>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</si>
  <si>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</si>
  <si>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</si>
  <si>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</si>
  <si>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</si>
  <si>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</si>
  <si>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</si>
  <si>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</si>
  <si>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</si>
  <si>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</si>
  <si>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</si>
  <si>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</si>
  <si>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</si>
  <si>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</si>
  <si>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</si>
  <si>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</si>
  <si>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</si>
  <si>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</si>
  <si>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</si>
  <si>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</si>
  <si>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</si>
  <si>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</si>
  <si>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</si>
  <si>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</si>
  <si>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</si>
  <si>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</si>
  <si>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</si>
  <si>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</si>
  <si>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</si>
  <si>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</si>
  <si>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</si>
  <si>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</si>
  <si>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</si>
  <si>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</si>
  <si>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</si>
  <si>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</si>
  <si>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</si>
  <si>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</si>
  <si>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</si>
  <si>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</si>
  <si>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</si>
  <si>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</si>
  <si>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</si>
  <si>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</si>
  <si>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</si>
  <si>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</si>
  <si>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</si>
  <si>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</si>
  <si>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</si>
  <si>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</si>
  <si>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</si>
  <si>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</si>
  <si>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</si>
  <si>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</si>
  <si>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</si>
  <si>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</si>
  <si>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</si>
  <si>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</si>
  <si>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</si>
  <si>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</si>
  <si>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</si>
  <si>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</si>
  <si>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</si>
  <si>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</si>
  <si>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</si>
  <si>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</si>
  <si>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</si>
  <si>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</si>
  <si>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</si>
  <si>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</si>
  <si>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</si>
  <si>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</si>
  <si>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</si>
  <si>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</si>
  <si>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</si>
  <si>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</si>
  <si>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</si>
  <si>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</si>
  <si>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</si>
  <si>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</si>
  <si>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</si>
  <si>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</si>
  <si>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</si>
  <si>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</si>
  <si>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</si>
  <si>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</si>
  <si>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</si>
  <si>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</si>
  <si>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</si>
  <si>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</si>
  <si>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</si>
  <si>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</si>
  <si>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</si>
  <si>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</si>
  <si>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</si>
  <si>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</si>
  <si>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</si>
  <si>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</si>
  <si>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</si>
  <si>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</si>
  <si>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</si>
  <si>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</si>
  <si>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</si>
  <si>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</si>
  <si>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</si>
  <si>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</si>
  <si>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</si>
  <si>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</si>
  <si>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</si>
  <si>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</si>
  <si>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</si>
  <si>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</si>
  <si>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</si>
  <si>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</si>
  <si>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</si>
  <si>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</si>
  <si>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</si>
  <si>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</si>
  <si>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</si>
  <si>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</si>
  <si>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</si>
  <si>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</si>
  <si>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</si>
  <si>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</si>
  <si>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</si>
  <si>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</si>
  <si>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</si>
  <si>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</si>
  <si>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</si>
  <si>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</si>
  <si>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</si>
  <si>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</si>
  <si>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</si>
  <si>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</si>
  <si>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</si>
  <si>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</si>
  <si>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</si>
  <si>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</si>
  <si>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</si>
  <si>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</si>
  <si>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</si>
  <si>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</si>
  <si>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</si>
  <si>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</si>
  <si>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</si>
  <si>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</si>
  <si>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</si>
  <si>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</si>
  <si>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</si>
  <si>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</si>
  <si>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</si>
  <si>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</si>
  <si>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</si>
  <si>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</si>
  <si>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</si>
  <si>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</si>
  <si>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</si>
  <si>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</si>
  <si>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</si>
  <si>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</si>
  <si>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</si>
  <si>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</si>
  <si>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</si>
  <si>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</si>
  <si>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</si>
  <si>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</si>
  <si>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</si>
  <si>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</si>
  <si>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</si>
  <si>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</si>
  <si>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</si>
  <si>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</si>
  <si>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</si>
  <si>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</si>
  <si>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</si>
  <si>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</si>
  <si>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</si>
  <si>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</si>
  <si>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</si>
  <si>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</si>
  <si>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</si>
  <si>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</si>
  <si>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</si>
  <si>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</si>
  <si>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</si>
  <si>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</si>
  <si>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</si>
  <si>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</si>
  <si>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</si>
  <si>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</si>
  <si>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</si>
  <si>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</si>
  <si>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</si>
  <si>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</si>
  <si>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</si>
  <si>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</si>
  <si>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</si>
  <si>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</si>
  <si>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</si>
  <si>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</si>
  <si>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</si>
  <si>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</si>
  <si>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</si>
  <si>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</si>
  <si>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</si>
  <si>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</si>
  <si>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</si>
  <si>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</si>
  <si>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</si>
  <si>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</si>
  <si>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</si>
  <si>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</si>
  <si>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</si>
  <si>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</si>
  <si>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</si>
  <si>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</si>
  <si>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</si>
  <si>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</si>
  <si>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</si>
  <si>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</si>
  <si>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</si>
  <si>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</si>
  <si>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</si>
  <si>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</si>
  <si>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</si>
  <si>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</si>
  <si>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</si>
  <si>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</si>
  <si>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</si>
  <si>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</si>
  <si>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</si>
  <si>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</si>
  <si>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</si>
  <si>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</si>
  <si>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</si>
  <si>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</si>
  <si>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</si>
  <si>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</si>
  <si>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</si>
  <si>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</si>
  <si>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</si>
  <si>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</si>
  <si>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</si>
  <si>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</si>
  <si>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</si>
  <si>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</si>
  <si>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</si>
  <si>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</si>
  <si>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</si>
  <si>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</si>
  <si>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</si>
  <si>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</si>
  <si>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</si>
  <si>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</si>
  <si>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</si>
  <si>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</si>
  <si>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</si>
  <si>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</si>
  <si>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</si>
  <si>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</si>
  <si>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</si>
  <si>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</si>
  <si>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</si>
  <si>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</si>
  <si>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</si>
  <si>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</si>
  <si>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</si>
  <si>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</si>
  <si>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</si>
  <si>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</si>
  <si>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</si>
  <si>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</si>
  <si>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</si>
  <si>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</si>
  <si>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</si>
  <si>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</si>
  <si>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</si>
  <si>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</si>
  <si>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</si>
  <si>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</si>
  <si>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</si>
  <si>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</si>
  <si>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</si>
  <si>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</si>
  <si>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</si>
  <si>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</si>
  <si>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</si>
  <si>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</si>
  <si>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</si>
  <si>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</si>
  <si>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</si>
  <si>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</si>
  <si>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</si>
  <si>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</si>
  <si>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</si>
  <si>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</si>
  <si>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UNIVERSIDAD TECNOLOGICA DE LEON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</si>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</sst>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8" fillId="7" borderId="2" xfId="13" applyFont="1" applyFill="1" applyBorder="1" applyAlignment="1">
      <alignment horizontal="center" vertical="center"/>
    </xf>
    <xf numFmtId="0" fontId="5" fillId="0" borderId="0" xfId="10" applyFont="1" applyAlignment="1">
      <alignment wrapText="1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8" applyFont="1" applyFill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725</xdr:row>
      <xdr:rowOff>0</xdr:rowOff>
    </xdr:from>
    <xdr:to>
      <xdr:col>3</xdr:col>
      <xdr:colOff>102328</xdr:colOff>
      <xdr:row>733</xdr:row>
      <xdr:rowOff>97692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ED3191-0DA1-421B-AF03-BD091FD0A2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666750" y="9429750"/>
          <a:ext cx="5788753" cy="1240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0</xdr:rowOff>
    </xdr:from>
    <xdr:to>
      <xdr:col>3</xdr:col>
      <xdr:colOff>54703</xdr:colOff>
      <xdr:row>72</xdr:row>
      <xdr:rowOff>97692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ED3191-0DA1-421B-AF03-BD091FD0A2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0" t="56227" r="23598" b="16656"/>
        <a:stretch/>
      </xdr:blipFill>
      <xdr:spPr>
        <a:xfrm>
          <a:off x="671635" y="9671538"/>
          <a:ext cx="5781914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</sheetPr>
  <dimension ref="A1:J734"/>
  <sheetViews>
    <sheetView tabSelected="1" zoomScaleNormal="100" zoomScaleSheetLayoutView="100" workbookViewId="0">
      <pane ySplit="5" topLeftCell="A101" activePane="bottomLeft" state="frozen"/>
      <selection activeCell="A14" sqref="A14:B14"/>
      <selection pane="bottomLeft" activeCell="D101" sqref="D101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11.42578125" style="1" bestFit="1" customWidth="1"/>
    <col min="4" max="16384" width="12.85546875" style="1"/>
  </cols>
  <sheetData>
    <row r="1" spans="1:4" ht="16.149999999999999" customHeight="1" x14ac:dyDescent="0.2">
      <c r="A1" s="190" t="s">
        <v>596</v>
      </c>
      <c r="B1" s="191"/>
      <c r="C1" s="104" t="s">
        <v>495</v>
      </c>
      <c r="D1" s="105">
        <v>2026</v>
      </c>
    </row>
    <row r="2" spans="1:4" ht="16.149999999999999" customHeight="1" x14ac:dyDescent="0.2">
      <c r="A2" s="192" t="s">
        <v>494</v>
      </c>
      <c r="B2" s="189"/>
      <c r="C2" s="10" t="s">
        <v>496</v>
      </c>
      <c r="D2" s="106" t="s">
        <v>501</v>
      </c>
    </row>
    <row r="3" spans="1:4" ht="16.149999999999999" customHeight="1" x14ac:dyDescent="0.2">
      <c r="A3" s="193" t="s">
        <v>597</v>
      </c>
      <c r="B3" s="194"/>
      <c r="C3" s="10" t="s">
        <v>497</v>
      </c>
      <c r="D3" s="107">
        <v>1</v>
      </c>
    </row>
    <row r="4" spans="1:4" ht="16.149999999999999" customHeight="1" x14ac:dyDescent="0.2">
      <c r="A4" s="195" t="s">
        <v>516</v>
      </c>
      <c r="B4" s="196"/>
      <c r="C4" s="196"/>
      <c r="D4" s="197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550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578</v>
      </c>
    </row>
    <row r="26" spans="1:2" x14ac:dyDescent="0.2">
      <c r="A26" s="35" t="s">
        <v>580</v>
      </c>
      <c r="B26" s="36" t="s">
        <v>581</v>
      </c>
    </row>
    <row r="27" spans="1:2" x14ac:dyDescent="0.2">
      <c r="A27" s="35" t="s">
        <v>579</v>
      </c>
      <c r="B27" s="36" t="s">
        <v>582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586</v>
      </c>
    </row>
    <row r="31" spans="1:2" x14ac:dyDescent="0.2">
      <c r="A31" s="35" t="s">
        <v>27</v>
      </c>
      <c r="B31" s="36" t="s">
        <v>587</v>
      </c>
    </row>
    <row r="32" spans="1:2" x14ac:dyDescent="0.2">
      <c r="A32" s="35" t="s">
        <v>38</v>
      </c>
      <c r="B32" s="36" t="s">
        <v>588</v>
      </c>
    </row>
    <row r="33" spans="1:5" x14ac:dyDescent="0.2">
      <c r="A33" s="4"/>
      <c r="B33" s="7"/>
    </row>
    <row r="34" spans="1:5" x14ac:dyDescent="0.2">
      <c r="A34" s="4"/>
      <c r="B34" s="6"/>
    </row>
    <row r="35" spans="1:5" x14ac:dyDescent="0.2">
      <c r="A35" s="35" t="s">
        <v>36</v>
      </c>
      <c r="B35" s="36" t="s">
        <v>31</v>
      </c>
    </row>
    <row r="36" spans="1:5" x14ac:dyDescent="0.2">
      <c r="A36" s="35" t="s">
        <v>37</v>
      </c>
      <c r="B36" s="36" t="s">
        <v>32</v>
      </c>
    </row>
    <row r="37" spans="1:5" x14ac:dyDescent="0.2">
      <c r="A37" s="4"/>
      <c r="B37" s="7"/>
    </row>
    <row r="38" spans="1:5" x14ac:dyDescent="0.2">
      <c r="A38" s="4"/>
      <c r="B38" s="5" t="s">
        <v>34</v>
      </c>
    </row>
    <row r="39" spans="1:5" x14ac:dyDescent="0.2">
      <c r="A39" s="4" t="s">
        <v>35</v>
      </c>
      <c r="B39" s="36" t="s">
        <v>28</v>
      </c>
    </row>
    <row r="40" spans="1:5" x14ac:dyDescent="0.2">
      <c r="A40" s="4"/>
      <c r="B40" s="36" t="s">
        <v>517</v>
      </c>
    </row>
    <row r="41" spans="1:5" x14ac:dyDescent="0.2">
      <c r="A41" s="4"/>
      <c r="B41" s="36" t="s">
        <v>548</v>
      </c>
    </row>
    <row r="42" spans="1:5" x14ac:dyDescent="0.2">
      <c r="A42" s="4"/>
      <c r="B42" s="36" t="s">
        <v>549</v>
      </c>
    </row>
    <row r="43" spans="1:5" ht="12" thickBot="1" x14ac:dyDescent="0.25">
      <c r="A43" s="8"/>
      <c r="B43" s="9"/>
    </row>
    <row r="45" spans="1:5" x14ac:dyDescent="0.2">
      <c r="A45" s="189" t="s">
        <v>596</v>
      </c>
      <c r="B45" s="189"/>
      <c r="C45" s="189"/>
      <c r="D45" s="10" t="s">
        <v>498</v>
      </c>
      <c r="E45" s="18">
        <v>2026</v>
      </c>
    </row>
    <row r="46" spans="1:5" x14ac:dyDescent="0.2">
      <c r="A46" s="189" t="s">
        <v>503</v>
      </c>
      <c r="B46" s="189"/>
      <c r="C46" s="189"/>
      <c r="D46" s="10" t="s">
        <v>499</v>
      </c>
      <c r="E46" s="18" t="s">
        <v>501</v>
      </c>
    </row>
    <row r="47" spans="1:5" x14ac:dyDescent="0.2">
      <c r="A47" s="189" t="s">
        <v>597</v>
      </c>
      <c r="B47" s="189"/>
      <c r="C47" s="189"/>
      <c r="D47" s="10" t="s">
        <v>500</v>
      </c>
      <c r="E47" s="18">
        <v>1</v>
      </c>
    </row>
    <row r="48" spans="1:5" x14ac:dyDescent="0.2">
      <c r="A48" s="189" t="s">
        <v>516</v>
      </c>
      <c r="B48" s="189"/>
      <c r="C48" s="189"/>
      <c r="D48" s="10"/>
      <c r="E48" s="18"/>
    </row>
    <row r="49" spans="1:5" x14ac:dyDescent="0.2">
      <c r="A49" s="12" t="s">
        <v>116</v>
      </c>
      <c r="B49" s="13"/>
      <c r="C49" s="13"/>
      <c r="D49" s="13"/>
      <c r="E49" s="13"/>
    </row>
    <row r="50" spans="1:5" x14ac:dyDescent="0.2">
      <c r="A50" s="14"/>
      <c r="B50" s="14"/>
      <c r="C50" s="14"/>
      <c r="D50" s="14"/>
      <c r="E50" s="14"/>
    </row>
    <row r="51" spans="1:5" x14ac:dyDescent="0.2">
      <c r="A51" s="37" t="s">
        <v>552</v>
      </c>
      <c r="B51" s="37"/>
      <c r="C51" s="37"/>
      <c r="D51" s="37"/>
      <c r="E51" s="37"/>
    </row>
    <row r="52" spans="1:5" x14ac:dyDescent="0.2">
      <c r="A52" s="38" t="s">
        <v>86</v>
      </c>
      <c r="B52" s="38" t="s">
        <v>83</v>
      </c>
      <c r="C52" s="38" t="s">
        <v>84</v>
      </c>
      <c r="D52" s="138" t="s">
        <v>276</v>
      </c>
      <c r="E52" s="139" t="s">
        <v>590</v>
      </c>
    </row>
    <row r="53" spans="1:5" x14ac:dyDescent="0.2">
      <c r="A53" s="109">
        <v>4000</v>
      </c>
      <c r="B53" s="108" t="s">
        <v>550</v>
      </c>
      <c r="C53" s="140">
        <f>SUM(C54+C101+C113)</f>
        <v>104147078.42000002</v>
      </c>
      <c r="D53" s="78"/>
      <c r="E53" s="39" t="str">
        <f>IF(OR(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0),"","SIN INFORMACIÓN QUE REVELAR")</f>
        <v/>
      </c>
    </row>
    <row r="54" spans="1:5" x14ac:dyDescent="0.2">
      <c r="A54" s="109">
        <v>4100</v>
      </c>
      <c r="B54" s="108" t="s">
        <v>223</v>
      </c>
      <c r="C54" s="140">
        <f>SUM(C55+C65+C71+C74+C80+C83+C92)</f>
        <v>17626000.600000001</v>
      </c>
      <c r="D54" s="78"/>
      <c r="E54" s="39"/>
    </row>
    <row r="55" spans="1:5" x14ac:dyDescent="0.2">
      <c r="A55" s="109">
        <v>4110</v>
      </c>
      <c r="B55" s="108" t="s">
        <v>224</v>
      </c>
      <c r="C55" s="140">
        <f>SUM(C56:C64)</f>
        <v>0</v>
      </c>
      <c r="D55" s="78"/>
      <c r="E55" s="39"/>
    </row>
    <row r="56" spans="1:5" x14ac:dyDescent="0.2">
      <c r="A56" s="40">
        <v>4111</v>
      </c>
      <c r="B56" s="41" t="s">
        <v>225</v>
      </c>
      <c r="C56" s="141">
        <v>0</v>
      </c>
      <c r="D56" s="78"/>
      <c r="E56" s="39"/>
    </row>
    <row r="57" spans="1:5" x14ac:dyDescent="0.2">
      <c r="A57" s="40">
        <v>4112</v>
      </c>
      <c r="B57" s="41" t="s">
        <v>226</v>
      </c>
      <c r="C57" s="141">
        <v>0</v>
      </c>
      <c r="D57" s="78"/>
      <c r="E57" s="39"/>
    </row>
    <row r="58" spans="1:5" x14ac:dyDescent="0.2">
      <c r="A58" s="40">
        <v>4113</v>
      </c>
      <c r="B58" s="41" t="s">
        <v>227</v>
      </c>
      <c r="C58" s="141">
        <v>0</v>
      </c>
      <c r="D58" s="78"/>
      <c r="E58" s="39"/>
    </row>
    <row r="59" spans="1:5" x14ac:dyDescent="0.2">
      <c r="A59" s="40">
        <v>4114</v>
      </c>
      <c r="B59" s="41" t="s">
        <v>228</v>
      </c>
      <c r="C59" s="141">
        <v>0</v>
      </c>
      <c r="D59" s="78"/>
      <c r="E59" s="39"/>
    </row>
    <row r="60" spans="1:5" x14ac:dyDescent="0.2">
      <c r="A60" s="40">
        <v>4115</v>
      </c>
      <c r="B60" s="41" t="s">
        <v>229</v>
      </c>
      <c r="C60" s="141">
        <v>0</v>
      </c>
      <c r="D60" s="78"/>
      <c r="E60" s="39"/>
    </row>
    <row r="61" spans="1:5" x14ac:dyDescent="0.2">
      <c r="A61" s="40">
        <v>4116</v>
      </c>
      <c r="B61" s="41" t="s">
        <v>230</v>
      </c>
      <c r="C61" s="141">
        <v>0</v>
      </c>
      <c r="D61" s="78"/>
      <c r="E61" s="39"/>
    </row>
    <row r="62" spans="1:5" x14ac:dyDescent="0.2">
      <c r="A62" s="40">
        <v>4117</v>
      </c>
      <c r="B62" s="41" t="s">
        <v>231</v>
      </c>
      <c r="C62" s="141">
        <v>0</v>
      </c>
      <c r="D62" s="78"/>
      <c r="E62" s="39"/>
    </row>
    <row r="63" spans="1:5" ht="22.5" x14ac:dyDescent="0.2">
      <c r="A63" s="40">
        <v>4118</v>
      </c>
      <c r="B63" s="42" t="s">
        <v>409</v>
      </c>
      <c r="C63" s="141">
        <v>0</v>
      </c>
      <c r="D63" s="78"/>
      <c r="E63" s="39"/>
    </row>
    <row r="64" spans="1:5" x14ac:dyDescent="0.2">
      <c r="A64" s="40">
        <v>4119</v>
      </c>
      <c r="B64" s="41" t="s">
        <v>232</v>
      </c>
      <c r="C64" s="141">
        <v>0</v>
      </c>
      <c r="D64" s="78"/>
      <c r="E64" s="39"/>
    </row>
    <row r="65" spans="1:5" x14ac:dyDescent="0.2">
      <c r="A65" s="109">
        <v>4120</v>
      </c>
      <c r="B65" s="108" t="s">
        <v>233</v>
      </c>
      <c r="C65" s="140">
        <f>SUM(C66:C70)</f>
        <v>0</v>
      </c>
      <c r="D65" s="78"/>
      <c r="E65" s="39"/>
    </row>
    <row r="66" spans="1:5" x14ac:dyDescent="0.2">
      <c r="A66" s="40">
        <v>4121</v>
      </c>
      <c r="B66" s="41" t="s">
        <v>234</v>
      </c>
      <c r="C66" s="141">
        <v>0</v>
      </c>
      <c r="D66" s="78"/>
      <c r="E66" s="39"/>
    </row>
    <row r="67" spans="1:5" x14ac:dyDescent="0.2">
      <c r="A67" s="40">
        <v>4122</v>
      </c>
      <c r="B67" s="41" t="s">
        <v>410</v>
      </c>
      <c r="C67" s="141">
        <v>0</v>
      </c>
      <c r="D67" s="78"/>
      <c r="E67" s="39"/>
    </row>
    <row r="68" spans="1:5" x14ac:dyDescent="0.2">
      <c r="A68" s="40">
        <v>4123</v>
      </c>
      <c r="B68" s="41" t="s">
        <v>235</v>
      </c>
      <c r="C68" s="141">
        <v>0</v>
      </c>
      <c r="D68" s="78"/>
      <c r="E68" s="39"/>
    </row>
    <row r="69" spans="1:5" x14ac:dyDescent="0.2">
      <c r="A69" s="40">
        <v>4124</v>
      </c>
      <c r="B69" s="41" t="s">
        <v>236</v>
      </c>
      <c r="C69" s="141">
        <v>0</v>
      </c>
      <c r="D69" s="78"/>
      <c r="E69" s="39"/>
    </row>
    <row r="70" spans="1:5" x14ac:dyDescent="0.2">
      <c r="A70" s="40">
        <v>4129</v>
      </c>
      <c r="B70" s="41" t="s">
        <v>237</v>
      </c>
      <c r="C70" s="141">
        <v>0</v>
      </c>
      <c r="D70" s="78"/>
      <c r="E70" s="39"/>
    </row>
    <row r="71" spans="1:5" x14ac:dyDescent="0.2">
      <c r="A71" s="109">
        <v>4130</v>
      </c>
      <c r="B71" s="108" t="s">
        <v>238</v>
      </c>
      <c r="C71" s="140">
        <f>SUM(C72:C73)</f>
        <v>0</v>
      </c>
      <c r="D71" s="78"/>
      <c r="E71" s="39"/>
    </row>
    <row r="72" spans="1:5" x14ac:dyDescent="0.2">
      <c r="A72" s="40">
        <v>4131</v>
      </c>
      <c r="B72" s="41" t="s">
        <v>239</v>
      </c>
      <c r="C72" s="141">
        <v>0</v>
      </c>
      <c r="D72" s="78"/>
      <c r="E72" s="39"/>
    </row>
    <row r="73" spans="1:5" ht="22.5" x14ac:dyDescent="0.2">
      <c r="A73" s="40">
        <v>4132</v>
      </c>
      <c r="B73" s="42" t="s">
        <v>411</v>
      </c>
      <c r="C73" s="141">
        <v>0</v>
      </c>
      <c r="D73" s="78"/>
      <c r="E73" s="39"/>
    </row>
    <row r="74" spans="1:5" x14ac:dyDescent="0.2">
      <c r="A74" s="109">
        <v>4140</v>
      </c>
      <c r="B74" s="108" t="s">
        <v>240</v>
      </c>
      <c r="C74" s="140">
        <f>SUM(C75:C79)</f>
        <v>0</v>
      </c>
      <c r="D74" s="78"/>
      <c r="E74" s="39"/>
    </row>
    <row r="75" spans="1:5" x14ac:dyDescent="0.2">
      <c r="A75" s="40">
        <v>4141</v>
      </c>
      <c r="B75" s="41" t="s">
        <v>241</v>
      </c>
      <c r="C75" s="141">
        <v>0</v>
      </c>
      <c r="D75" s="78"/>
      <c r="E75" s="39"/>
    </row>
    <row r="76" spans="1:5" x14ac:dyDescent="0.2">
      <c r="A76" s="40">
        <v>4143</v>
      </c>
      <c r="B76" s="41" t="s">
        <v>242</v>
      </c>
      <c r="C76" s="141">
        <v>0</v>
      </c>
      <c r="D76" s="78"/>
      <c r="E76" s="39"/>
    </row>
    <row r="77" spans="1:5" x14ac:dyDescent="0.2">
      <c r="A77" s="40">
        <v>4144</v>
      </c>
      <c r="B77" s="41" t="s">
        <v>243</v>
      </c>
      <c r="C77" s="141">
        <v>0</v>
      </c>
      <c r="D77" s="78"/>
      <c r="E77" s="39"/>
    </row>
    <row r="78" spans="1:5" ht="22.5" x14ac:dyDescent="0.2">
      <c r="A78" s="40">
        <v>4145</v>
      </c>
      <c r="B78" s="42" t="s">
        <v>412</v>
      </c>
      <c r="C78" s="141">
        <v>0</v>
      </c>
      <c r="D78" s="78"/>
      <c r="E78" s="39"/>
    </row>
    <row r="79" spans="1:5" x14ac:dyDescent="0.2">
      <c r="A79" s="40">
        <v>4149</v>
      </c>
      <c r="B79" s="41" t="s">
        <v>244</v>
      </c>
      <c r="C79" s="141">
        <v>0</v>
      </c>
      <c r="D79" s="78"/>
      <c r="E79" s="39"/>
    </row>
    <row r="80" spans="1:5" x14ac:dyDescent="0.2">
      <c r="A80" s="109">
        <v>4150</v>
      </c>
      <c r="B80" s="108" t="s">
        <v>413</v>
      </c>
      <c r="C80" s="140">
        <f>SUM(C81:C82)</f>
        <v>0</v>
      </c>
      <c r="D80" s="78"/>
      <c r="E80" s="39"/>
    </row>
    <row r="81" spans="1:5" x14ac:dyDescent="0.2">
      <c r="A81" s="40">
        <v>4151</v>
      </c>
      <c r="B81" s="41" t="s">
        <v>413</v>
      </c>
      <c r="C81" s="141">
        <v>0</v>
      </c>
      <c r="D81" s="78"/>
      <c r="E81" s="39"/>
    </row>
    <row r="82" spans="1:5" ht="22.5" x14ac:dyDescent="0.2">
      <c r="A82" s="40">
        <v>4154</v>
      </c>
      <c r="B82" s="42" t="s">
        <v>414</v>
      </c>
      <c r="C82" s="141">
        <v>0</v>
      </c>
      <c r="D82" s="78"/>
      <c r="E82" s="39"/>
    </row>
    <row r="83" spans="1:5" x14ac:dyDescent="0.2">
      <c r="A83" s="109">
        <v>4160</v>
      </c>
      <c r="B83" s="108" t="s">
        <v>415</v>
      </c>
      <c r="C83" s="140">
        <f>SUM(C84:C91)</f>
        <v>0</v>
      </c>
      <c r="D83" s="78"/>
      <c r="E83" s="39"/>
    </row>
    <row r="84" spans="1:5" x14ac:dyDescent="0.2">
      <c r="A84" s="40">
        <v>4161</v>
      </c>
      <c r="B84" s="41" t="s">
        <v>245</v>
      </c>
      <c r="C84" s="141">
        <v>0</v>
      </c>
      <c r="D84" s="78"/>
      <c r="E84" s="39"/>
    </row>
    <row r="85" spans="1:5" x14ac:dyDescent="0.2">
      <c r="A85" s="40">
        <v>4162</v>
      </c>
      <c r="B85" s="41" t="s">
        <v>246</v>
      </c>
      <c r="C85" s="141">
        <v>0</v>
      </c>
      <c r="D85" s="78"/>
      <c r="E85" s="39"/>
    </row>
    <row r="86" spans="1:5" x14ac:dyDescent="0.2">
      <c r="A86" s="40">
        <v>4163</v>
      </c>
      <c r="B86" s="41" t="s">
        <v>247</v>
      </c>
      <c r="C86" s="141">
        <v>0</v>
      </c>
      <c r="D86" s="78"/>
      <c r="E86" s="39"/>
    </row>
    <row r="87" spans="1:5" x14ac:dyDescent="0.2">
      <c r="A87" s="40">
        <v>4164</v>
      </c>
      <c r="B87" s="41" t="s">
        <v>248</v>
      </c>
      <c r="C87" s="141">
        <v>0</v>
      </c>
      <c r="D87" s="78"/>
      <c r="E87" s="39"/>
    </row>
    <row r="88" spans="1:5" x14ac:dyDescent="0.2">
      <c r="A88" s="40">
        <v>4165</v>
      </c>
      <c r="B88" s="41" t="s">
        <v>249</v>
      </c>
      <c r="C88" s="141">
        <v>0</v>
      </c>
      <c r="D88" s="78"/>
      <c r="E88" s="39"/>
    </row>
    <row r="89" spans="1:5" ht="22.5" x14ac:dyDescent="0.2">
      <c r="A89" s="40">
        <v>4166</v>
      </c>
      <c r="B89" s="42" t="s">
        <v>416</v>
      </c>
      <c r="C89" s="141">
        <v>0</v>
      </c>
      <c r="D89" s="78"/>
      <c r="E89" s="39"/>
    </row>
    <row r="90" spans="1:5" x14ac:dyDescent="0.2">
      <c r="A90" s="40">
        <v>4168</v>
      </c>
      <c r="B90" s="41" t="s">
        <v>250</v>
      </c>
      <c r="C90" s="141">
        <v>0</v>
      </c>
      <c r="D90" s="78"/>
      <c r="E90" s="39"/>
    </row>
    <row r="91" spans="1:5" x14ac:dyDescent="0.2">
      <c r="A91" s="40">
        <v>4169</v>
      </c>
      <c r="B91" s="41" t="s">
        <v>251</v>
      </c>
      <c r="C91" s="141">
        <v>0</v>
      </c>
      <c r="D91" s="78"/>
      <c r="E91" s="39"/>
    </row>
    <row r="92" spans="1:5" x14ac:dyDescent="0.2">
      <c r="A92" s="109">
        <v>4170</v>
      </c>
      <c r="B92" s="108" t="s">
        <v>493</v>
      </c>
      <c r="C92" s="140">
        <f>SUM(C93:C100)</f>
        <v>17626000.600000001</v>
      </c>
      <c r="D92" s="78"/>
      <c r="E92" s="39"/>
    </row>
    <row r="93" spans="1:5" x14ac:dyDescent="0.2">
      <c r="A93" s="40">
        <v>4171</v>
      </c>
      <c r="B93" s="41" t="s">
        <v>417</v>
      </c>
      <c r="C93" s="141">
        <v>0</v>
      </c>
      <c r="D93" s="78"/>
      <c r="E93" s="39"/>
    </row>
    <row r="94" spans="1:5" x14ac:dyDescent="0.2">
      <c r="A94" s="40">
        <v>4172</v>
      </c>
      <c r="B94" s="41" t="s">
        <v>418</v>
      </c>
      <c r="C94" s="141">
        <v>0</v>
      </c>
      <c r="D94" s="78"/>
      <c r="E94" s="39"/>
    </row>
    <row r="95" spans="1:5" ht="22.5" x14ac:dyDescent="0.2">
      <c r="A95" s="40">
        <v>4173</v>
      </c>
      <c r="B95" s="42" t="s">
        <v>419</v>
      </c>
      <c r="C95" s="141">
        <v>17626000.600000001</v>
      </c>
      <c r="D95" s="78"/>
      <c r="E95" s="39"/>
    </row>
    <row r="96" spans="1:5" ht="22.5" x14ac:dyDescent="0.2">
      <c r="A96" s="40">
        <v>4174</v>
      </c>
      <c r="B96" s="42" t="s">
        <v>420</v>
      </c>
      <c r="C96" s="141">
        <v>0</v>
      </c>
      <c r="D96" s="78"/>
      <c r="E96" s="39"/>
    </row>
    <row r="97" spans="1:5" ht="22.5" x14ac:dyDescent="0.2">
      <c r="A97" s="40">
        <v>4175</v>
      </c>
      <c r="B97" s="42" t="s">
        <v>421</v>
      </c>
      <c r="C97" s="141">
        <v>0</v>
      </c>
      <c r="D97" s="78"/>
      <c r="E97" s="39"/>
    </row>
    <row r="98" spans="1:5" ht="22.5" x14ac:dyDescent="0.2">
      <c r="A98" s="40">
        <v>4176</v>
      </c>
      <c r="B98" s="42" t="s">
        <v>422</v>
      </c>
      <c r="C98" s="141">
        <v>0</v>
      </c>
      <c r="D98" s="78"/>
      <c r="E98" s="39"/>
    </row>
    <row r="99" spans="1:5" ht="22.5" x14ac:dyDescent="0.2">
      <c r="A99" s="40">
        <v>4177</v>
      </c>
      <c r="B99" s="42" t="s">
        <v>423</v>
      </c>
      <c r="C99" s="141">
        <v>0</v>
      </c>
      <c r="D99" s="78"/>
      <c r="E99" s="39"/>
    </row>
    <row r="100" spans="1:5" ht="22.5" x14ac:dyDescent="0.2">
      <c r="A100" s="40">
        <v>4178</v>
      </c>
      <c r="B100" s="42" t="s">
        <v>424</v>
      </c>
      <c r="C100" s="141">
        <v>0</v>
      </c>
      <c r="D100" s="78"/>
      <c r="E100" s="39"/>
    </row>
    <row r="101" spans="1:5" ht="33.75" x14ac:dyDescent="0.2">
      <c r="A101" s="109">
        <v>4200</v>
      </c>
      <c r="B101" s="110" t="s">
        <v>425</v>
      </c>
      <c r="C101" s="140">
        <f>+C102+C108</f>
        <v>85176902.950000003</v>
      </c>
      <c r="D101" s="78"/>
      <c r="E101" s="39"/>
    </row>
    <row r="102" spans="1:5" ht="22.5" x14ac:dyDescent="0.2">
      <c r="A102" s="109">
        <v>4210</v>
      </c>
      <c r="B102" s="110" t="s">
        <v>426</v>
      </c>
      <c r="C102" s="140">
        <f>SUM(C103:C107)</f>
        <v>38385703</v>
      </c>
      <c r="D102" s="78"/>
      <c r="E102" s="39"/>
    </row>
    <row r="103" spans="1:5" x14ac:dyDescent="0.2">
      <c r="A103" s="40">
        <v>4211</v>
      </c>
      <c r="B103" s="41" t="s">
        <v>252</v>
      </c>
      <c r="C103" s="141">
        <v>0</v>
      </c>
      <c r="D103" s="78"/>
      <c r="E103" s="39"/>
    </row>
    <row r="104" spans="1:5" x14ac:dyDescent="0.2">
      <c r="A104" s="40">
        <v>4212</v>
      </c>
      <c r="B104" s="41" t="s">
        <v>253</v>
      </c>
      <c r="C104" s="141">
        <v>0</v>
      </c>
      <c r="D104" s="78"/>
      <c r="E104" s="39"/>
    </row>
    <row r="105" spans="1:5" x14ac:dyDescent="0.2">
      <c r="A105" s="40">
        <v>4213</v>
      </c>
      <c r="B105" s="41" t="s">
        <v>254</v>
      </c>
      <c r="C105" s="141">
        <v>38385703</v>
      </c>
      <c r="D105" s="78"/>
      <c r="E105" s="39"/>
    </row>
    <row r="106" spans="1:5" x14ac:dyDescent="0.2">
      <c r="A106" s="40">
        <v>4214</v>
      </c>
      <c r="B106" s="41" t="s">
        <v>427</v>
      </c>
      <c r="C106" s="141">
        <v>0</v>
      </c>
      <c r="D106" s="78"/>
      <c r="E106" s="39"/>
    </row>
    <row r="107" spans="1:5" x14ac:dyDescent="0.2">
      <c r="A107" s="40">
        <v>4215</v>
      </c>
      <c r="B107" s="41" t="s">
        <v>428</v>
      </c>
      <c r="C107" s="141">
        <v>0</v>
      </c>
      <c r="D107" s="78"/>
      <c r="E107" s="39"/>
    </row>
    <row r="108" spans="1:5" x14ac:dyDescent="0.2">
      <c r="A108" s="109">
        <v>4220</v>
      </c>
      <c r="B108" s="108" t="s">
        <v>255</v>
      </c>
      <c r="C108" s="140">
        <f>SUM(C109:C112)</f>
        <v>46791199.950000003</v>
      </c>
      <c r="D108" s="78"/>
      <c r="E108" s="39"/>
    </row>
    <row r="109" spans="1:5" x14ac:dyDescent="0.2">
      <c r="A109" s="40">
        <v>4221</v>
      </c>
      <c r="B109" s="41" t="s">
        <v>256</v>
      </c>
      <c r="C109" s="141">
        <v>46791199.950000003</v>
      </c>
      <c r="D109" s="78"/>
      <c r="E109" s="39"/>
    </row>
    <row r="110" spans="1:5" x14ac:dyDescent="0.2">
      <c r="A110" s="40">
        <v>4223</v>
      </c>
      <c r="B110" s="41" t="s">
        <v>257</v>
      </c>
      <c r="C110" s="141">
        <v>0</v>
      </c>
      <c r="D110" s="78"/>
      <c r="E110" s="39"/>
    </row>
    <row r="111" spans="1:5" x14ac:dyDescent="0.2">
      <c r="A111" s="40">
        <v>4225</v>
      </c>
      <c r="B111" s="41" t="s">
        <v>259</v>
      </c>
      <c r="C111" s="141">
        <v>0</v>
      </c>
      <c r="D111" s="78"/>
      <c r="E111" s="39"/>
    </row>
    <row r="112" spans="1:5" x14ac:dyDescent="0.2">
      <c r="A112" s="40">
        <v>4227</v>
      </c>
      <c r="B112" s="41" t="s">
        <v>429</v>
      </c>
      <c r="C112" s="141">
        <v>0</v>
      </c>
      <c r="D112" s="78"/>
      <c r="E112" s="39"/>
    </row>
    <row r="113" spans="1:5" x14ac:dyDescent="0.2">
      <c r="A113" s="111">
        <v>4300</v>
      </c>
      <c r="B113" s="108" t="s">
        <v>260</v>
      </c>
      <c r="C113" s="140">
        <f>C114+C117+C123+C125+C127</f>
        <v>1344174.87</v>
      </c>
      <c r="D113" s="41"/>
      <c r="E113" s="41"/>
    </row>
    <row r="114" spans="1:5" x14ac:dyDescent="0.2">
      <c r="A114" s="111">
        <v>4310</v>
      </c>
      <c r="B114" s="108" t="s">
        <v>261</v>
      </c>
      <c r="C114" s="140">
        <f>SUM(C115:C116)</f>
        <v>0</v>
      </c>
      <c r="D114" s="41"/>
      <c r="E114" s="41"/>
    </row>
    <row r="115" spans="1:5" x14ac:dyDescent="0.2">
      <c r="A115" s="43">
        <v>4311</v>
      </c>
      <c r="B115" s="41" t="s">
        <v>430</v>
      </c>
      <c r="C115" s="141">
        <v>0</v>
      </c>
      <c r="D115" s="41"/>
      <c r="E115" s="41"/>
    </row>
    <row r="116" spans="1:5" x14ac:dyDescent="0.2">
      <c r="A116" s="43">
        <v>4319</v>
      </c>
      <c r="B116" s="41" t="s">
        <v>262</v>
      </c>
      <c r="C116" s="141">
        <v>0</v>
      </c>
      <c r="D116" s="41"/>
      <c r="E116" s="41"/>
    </row>
    <row r="117" spans="1:5" x14ac:dyDescent="0.2">
      <c r="A117" s="111">
        <v>4320</v>
      </c>
      <c r="B117" s="108" t="s">
        <v>263</v>
      </c>
      <c r="C117" s="140">
        <f>SUM(C118:C122)</f>
        <v>0</v>
      </c>
      <c r="D117" s="41"/>
      <c r="E117" s="41"/>
    </row>
    <row r="118" spans="1:5" x14ac:dyDescent="0.2">
      <c r="A118" s="43">
        <v>4321</v>
      </c>
      <c r="B118" s="41" t="s">
        <v>264</v>
      </c>
      <c r="C118" s="141">
        <v>0</v>
      </c>
      <c r="D118" s="41"/>
      <c r="E118" s="41"/>
    </row>
    <row r="119" spans="1:5" x14ac:dyDescent="0.2">
      <c r="A119" s="43">
        <v>4322</v>
      </c>
      <c r="B119" s="41" t="s">
        <v>265</v>
      </c>
      <c r="C119" s="141">
        <v>0</v>
      </c>
      <c r="D119" s="41"/>
      <c r="E119" s="41"/>
    </row>
    <row r="120" spans="1:5" x14ac:dyDescent="0.2">
      <c r="A120" s="43">
        <v>4323</v>
      </c>
      <c r="B120" s="41" t="s">
        <v>266</v>
      </c>
      <c r="C120" s="141">
        <v>0</v>
      </c>
      <c r="D120" s="41"/>
      <c r="E120" s="41"/>
    </row>
    <row r="121" spans="1:5" x14ac:dyDescent="0.2">
      <c r="A121" s="43">
        <v>4324</v>
      </c>
      <c r="B121" s="41" t="s">
        <v>267</v>
      </c>
      <c r="C121" s="141">
        <v>0</v>
      </c>
      <c r="D121" s="41"/>
      <c r="E121" s="41"/>
    </row>
    <row r="122" spans="1:5" x14ac:dyDescent="0.2">
      <c r="A122" s="43">
        <v>4325</v>
      </c>
      <c r="B122" s="41" t="s">
        <v>268</v>
      </c>
      <c r="C122" s="141">
        <v>0</v>
      </c>
      <c r="D122" s="41"/>
      <c r="E122" s="41"/>
    </row>
    <row r="123" spans="1:5" x14ac:dyDescent="0.2">
      <c r="A123" s="111">
        <v>4330</v>
      </c>
      <c r="B123" s="108" t="s">
        <v>269</v>
      </c>
      <c r="C123" s="140">
        <f>SUM(C124)</f>
        <v>0</v>
      </c>
      <c r="D123" s="41"/>
      <c r="E123" s="41"/>
    </row>
    <row r="124" spans="1:5" x14ac:dyDescent="0.2">
      <c r="A124" s="43">
        <v>4331</v>
      </c>
      <c r="B124" s="41" t="s">
        <v>269</v>
      </c>
      <c r="C124" s="141">
        <v>0</v>
      </c>
      <c r="D124" s="41"/>
      <c r="E124" s="41"/>
    </row>
    <row r="125" spans="1:5" x14ac:dyDescent="0.2">
      <c r="A125" s="111">
        <v>4340</v>
      </c>
      <c r="B125" s="108" t="s">
        <v>270</v>
      </c>
      <c r="C125" s="140">
        <f>SUM(C126)</f>
        <v>0</v>
      </c>
      <c r="D125" s="41"/>
      <c r="E125" s="41"/>
    </row>
    <row r="126" spans="1:5" x14ac:dyDescent="0.2">
      <c r="A126" s="43">
        <v>4341</v>
      </c>
      <c r="B126" s="41" t="s">
        <v>270</v>
      </c>
      <c r="C126" s="141">
        <v>0</v>
      </c>
      <c r="D126" s="41"/>
      <c r="E126" s="41"/>
    </row>
    <row r="127" spans="1:5" x14ac:dyDescent="0.2">
      <c r="A127" s="111">
        <v>4390</v>
      </c>
      <c r="B127" s="108" t="s">
        <v>271</v>
      </c>
      <c r="C127" s="140">
        <f>SUM(C128:C134)</f>
        <v>1344174.87</v>
      </c>
      <c r="D127" s="41"/>
      <c r="E127" s="41"/>
    </row>
    <row r="128" spans="1:5" x14ac:dyDescent="0.2">
      <c r="A128" s="43">
        <v>4392</v>
      </c>
      <c r="B128" s="41" t="s">
        <v>272</v>
      </c>
      <c r="C128" s="141">
        <v>0</v>
      </c>
      <c r="D128" s="41"/>
      <c r="E128" s="41"/>
    </row>
    <row r="129" spans="1:5" x14ac:dyDescent="0.2">
      <c r="A129" s="43">
        <v>4393</v>
      </c>
      <c r="B129" s="41" t="s">
        <v>431</v>
      </c>
      <c r="C129" s="141">
        <v>0</v>
      </c>
      <c r="D129" s="41"/>
      <c r="E129" s="41"/>
    </row>
    <row r="130" spans="1:5" x14ac:dyDescent="0.2">
      <c r="A130" s="43">
        <v>4394</v>
      </c>
      <c r="B130" s="41" t="s">
        <v>273</v>
      </c>
      <c r="C130" s="141">
        <v>0</v>
      </c>
      <c r="D130" s="41"/>
      <c r="E130" s="41"/>
    </row>
    <row r="131" spans="1:5" x14ac:dyDescent="0.2">
      <c r="A131" s="43">
        <v>4395</v>
      </c>
      <c r="B131" s="41" t="s">
        <v>274</v>
      </c>
      <c r="C131" s="141">
        <v>0</v>
      </c>
      <c r="D131" s="41"/>
      <c r="E131" s="41"/>
    </row>
    <row r="132" spans="1:5" x14ac:dyDescent="0.2">
      <c r="A132" s="43">
        <v>4396</v>
      </c>
      <c r="B132" s="41" t="s">
        <v>275</v>
      </c>
      <c r="C132" s="141">
        <v>0</v>
      </c>
      <c r="D132" s="41"/>
      <c r="E132" s="41"/>
    </row>
    <row r="133" spans="1:5" x14ac:dyDescent="0.2">
      <c r="A133" s="43">
        <v>4397</v>
      </c>
      <c r="B133" s="41" t="s">
        <v>432</v>
      </c>
      <c r="C133" s="141">
        <v>0</v>
      </c>
      <c r="D133" s="41"/>
      <c r="E133" s="41"/>
    </row>
    <row r="134" spans="1:5" x14ac:dyDescent="0.2">
      <c r="A134" s="43">
        <v>4399</v>
      </c>
      <c r="B134" s="41" t="s">
        <v>271</v>
      </c>
      <c r="C134" s="141">
        <v>1344174.87</v>
      </c>
      <c r="D134" s="41"/>
      <c r="E134" s="41"/>
    </row>
    <row r="135" spans="1:5" x14ac:dyDescent="0.2">
      <c r="A135" s="39"/>
      <c r="B135" s="39"/>
      <c r="C135" s="142"/>
      <c r="D135" s="39"/>
      <c r="E135" s="39"/>
    </row>
    <row r="136" spans="1:5" x14ac:dyDescent="0.2">
      <c r="A136" s="37" t="s">
        <v>551</v>
      </c>
      <c r="B136" s="37"/>
      <c r="C136" s="37"/>
      <c r="D136" s="37"/>
      <c r="E136" s="37"/>
    </row>
    <row r="137" spans="1:5" x14ac:dyDescent="0.2">
      <c r="A137" s="38" t="s">
        <v>86</v>
      </c>
      <c r="B137" s="38" t="s">
        <v>83</v>
      </c>
      <c r="C137" s="38" t="s">
        <v>84</v>
      </c>
      <c r="D137" s="38" t="s">
        <v>276</v>
      </c>
      <c r="E137" s="38" t="s">
        <v>590</v>
      </c>
    </row>
    <row r="138" spans="1:5" x14ac:dyDescent="0.2">
      <c r="A138" s="111">
        <v>5000</v>
      </c>
      <c r="B138" s="108" t="s">
        <v>277</v>
      </c>
      <c r="C138" s="140">
        <f>C139+C167+C200+C210+C225+C254</f>
        <v>47874027.280000009</v>
      </c>
      <c r="D138" s="112">
        <v>1</v>
      </c>
      <c r="E138" s="41" t="str">
        <f>IF(OR(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,C213&lt;&gt;0,C214&lt;&gt;0,C215&lt;&gt;0,C216&lt;&gt;0,C217&lt;&gt;0,C218&lt;&gt;0,C219&lt;&gt;0,C220&lt;&gt;0,C221&lt;&gt;0,C222&lt;&gt;0,C223&lt;&gt;0,C224&lt;&gt;0,C225&lt;&gt;0,C226&lt;&gt;0,C227&lt;&gt;0,C228&lt;&gt;0,C229&lt;&gt;0,C230&lt;&gt;0,C231&lt;&gt;0,C232&lt;&gt;0,C233&lt;&gt;0,C234&lt;&gt;0,C235&lt;&gt;0,C236&lt;&gt;0,C237&lt;&gt;0,C238&lt;&gt;0,C239&lt;&gt;0,C240&lt;&gt;0,C241&lt;&gt;0,C242&lt;&gt;0,C243&lt;&gt;0,C244&lt;&gt;0,C245&lt;&gt;0,C246&lt;&gt;0,C247&lt;&gt;0,C248&lt;&gt;0,C249&lt;&gt;0,C250&lt;&gt;0,C251&lt;&gt;0,C252&lt;&gt;0,C253&lt;&gt;0,C254&lt;&gt;0,C255&lt;&gt;0,C256&lt;&gt;0),"","SIN INFORMACIÓN QUE REVELAR")</f>
        <v/>
      </c>
    </row>
    <row r="139" spans="1:5" x14ac:dyDescent="0.2">
      <c r="A139" s="111">
        <v>5100</v>
      </c>
      <c r="B139" s="108" t="s">
        <v>278</v>
      </c>
      <c r="C139" s="140">
        <f>C140+C147+C157</f>
        <v>46498411.150000006</v>
      </c>
      <c r="D139" s="112">
        <f>C139/$C$138</f>
        <v>0.9712659199955237</v>
      </c>
      <c r="E139" s="41"/>
    </row>
    <row r="140" spans="1:5" x14ac:dyDescent="0.2">
      <c r="A140" s="111">
        <v>5110</v>
      </c>
      <c r="B140" s="108" t="s">
        <v>279</v>
      </c>
      <c r="C140" s="140">
        <f>SUM(C141:C146)</f>
        <v>43419565.590000004</v>
      </c>
      <c r="D140" s="112">
        <f t="shared" ref="D140:D203" si="0">C140/$C$138</f>
        <v>0.90695452329616488</v>
      </c>
      <c r="E140" s="41"/>
    </row>
    <row r="141" spans="1:5" x14ac:dyDescent="0.2">
      <c r="A141" s="43">
        <v>5111</v>
      </c>
      <c r="B141" s="41" t="s">
        <v>280</v>
      </c>
      <c r="C141" s="141">
        <v>9819168.5700000003</v>
      </c>
      <c r="D141" s="112">
        <f t="shared" si="0"/>
        <v>0.20510429407935113</v>
      </c>
      <c r="E141" s="41"/>
    </row>
    <row r="142" spans="1:5" x14ac:dyDescent="0.2">
      <c r="A142" s="43">
        <v>5112</v>
      </c>
      <c r="B142" s="41" t="s">
        <v>281</v>
      </c>
      <c r="C142" s="141">
        <v>15661882.92</v>
      </c>
      <c r="D142" s="112">
        <f t="shared" si="0"/>
        <v>0.32714780455796233</v>
      </c>
      <c r="E142" s="41"/>
    </row>
    <row r="143" spans="1:5" x14ac:dyDescent="0.2">
      <c r="A143" s="43">
        <v>5113</v>
      </c>
      <c r="B143" s="41" t="s">
        <v>282</v>
      </c>
      <c r="C143" s="141">
        <v>685507.36</v>
      </c>
      <c r="D143" s="112">
        <f t="shared" si="0"/>
        <v>1.4318982524505088E-2</v>
      </c>
      <c r="E143" s="41"/>
    </row>
    <row r="144" spans="1:5" x14ac:dyDescent="0.2">
      <c r="A144" s="43">
        <v>5114</v>
      </c>
      <c r="B144" s="41" t="s">
        <v>283</v>
      </c>
      <c r="C144" s="141">
        <v>8011915.4400000004</v>
      </c>
      <c r="D144" s="112">
        <f t="shared" si="0"/>
        <v>0.16735411443747664</v>
      </c>
      <c r="E144" s="41"/>
    </row>
    <row r="145" spans="1:5" x14ac:dyDescent="0.2">
      <c r="A145" s="43">
        <v>5115</v>
      </c>
      <c r="B145" s="41" t="s">
        <v>284</v>
      </c>
      <c r="C145" s="141">
        <v>9241091.3000000007</v>
      </c>
      <c r="D145" s="112">
        <f t="shared" si="0"/>
        <v>0.1930293276968697</v>
      </c>
      <c r="E145" s="41"/>
    </row>
    <row r="146" spans="1:5" x14ac:dyDescent="0.2">
      <c r="A146" s="43">
        <v>5116</v>
      </c>
      <c r="B146" s="41" t="s">
        <v>285</v>
      </c>
      <c r="C146" s="141">
        <v>0</v>
      </c>
      <c r="D146" s="112">
        <f t="shared" si="0"/>
        <v>0</v>
      </c>
      <c r="E146" s="41"/>
    </row>
    <row r="147" spans="1:5" x14ac:dyDescent="0.2">
      <c r="A147" s="111">
        <v>5120</v>
      </c>
      <c r="B147" s="108" t="s">
        <v>286</v>
      </c>
      <c r="C147" s="140">
        <f>SUM(C148:C156)</f>
        <v>93784.75</v>
      </c>
      <c r="D147" s="112">
        <f t="shared" si="0"/>
        <v>1.9589901942337696E-3</v>
      </c>
      <c r="E147" s="41"/>
    </row>
    <row r="148" spans="1:5" x14ac:dyDescent="0.2">
      <c r="A148" s="43">
        <v>5121</v>
      </c>
      <c r="B148" s="41" t="s">
        <v>287</v>
      </c>
      <c r="C148" s="141">
        <v>0</v>
      </c>
      <c r="D148" s="112">
        <f t="shared" si="0"/>
        <v>0</v>
      </c>
      <c r="E148" s="41"/>
    </row>
    <row r="149" spans="1:5" x14ac:dyDescent="0.2">
      <c r="A149" s="43">
        <v>5122</v>
      </c>
      <c r="B149" s="41" t="s">
        <v>288</v>
      </c>
      <c r="C149" s="141">
        <v>0</v>
      </c>
      <c r="D149" s="112">
        <f t="shared" si="0"/>
        <v>0</v>
      </c>
      <c r="E149" s="41"/>
    </row>
    <row r="150" spans="1:5" x14ac:dyDescent="0.2">
      <c r="A150" s="43">
        <v>5123</v>
      </c>
      <c r="B150" s="41" t="s">
        <v>289</v>
      </c>
      <c r="C150" s="141">
        <v>0</v>
      </c>
      <c r="D150" s="112">
        <f t="shared" si="0"/>
        <v>0</v>
      </c>
      <c r="E150" s="41"/>
    </row>
    <row r="151" spans="1:5" x14ac:dyDescent="0.2">
      <c r="A151" s="43">
        <v>5124</v>
      </c>
      <c r="B151" s="41" t="s">
        <v>290</v>
      </c>
      <c r="C151" s="141">
        <v>0</v>
      </c>
      <c r="D151" s="112">
        <f t="shared" si="0"/>
        <v>0</v>
      </c>
      <c r="E151" s="41"/>
    </row>
    <row r="152" spans="1:5" x14ac:dyDescent="0.2">
      <c r="A152" s="43">
        <v>5125</v>
      </c>
      <c r="B152" s="41" t="s">
        <v>291</v>
      </c>
      <c r="C152" s="141">
        <v>0</v>
      </c>
      <c r="D152" s="112">
        <f t="shared" si="0"/>
        <v>0</v>
      </c>
      <c r="E152" s="41"/>
    </row>
    <row r="153" spans="1:5" x14ac:dyDescent="0.2">
      <c r="A153" s="43">
        <v>5126</v>
      </c>
      <c r="B153" s="41" t="s">
        <v>292</v>
      </c>
      <c r="C153" s="141">
        <v>93784.75</v>
      </c>
      <c r="D153" s="112">
        <f t="shared" si="0"/>
        <v>1.9589901942337696E-3</v>
      </c>
      <c r="E153" s="41"/>
    </row>
    <row r="154" spans="1:5" x14ac:dyDescent="0.2">
      <c r="A154" s="43">
        <v>5127</v>
      </c>
      <c r="B154" s="41" t="s">
        <v>293</v>
      </c>
      <c r="C154" s="141">
        <v>0</v>
      </c>
      <c r="D154" s="112">
        <f t="shared" si="0"/>
        <v>0</v>
      </c>
      <c r="E154" s="41"/>
    </row>
    <row r="155" spans="1:5" x14ac:dyDescent="0.2">
      <c r="A155" s="43">
        <v>5128</v>
      </c>
      <c r="B155" s="41" t="s">
        <v>294</v>
      </c>
      <c r="C155" s="141">
        <v>0</v>
      </c>
      <c r="D155" s="112">
        <f t="shared" si="0"/>
        <v>0</v>
      </c>
      <c r="E155" s="41"/>
    </row>
    <row r="156" spans="1:5" x14ac:dyDescent="0.2">
      <c r="A156" s="43">
        <v>5129</v>
      </c>
      <c r="B156" s="41" t="s">
        <v>295</v>
      </c>
      <c r="C156" s="141">
        <v>0</v>
      </c>
      <c r="D156" s="112">
        <f t="shared" si="0"/>
        <v>0</v>
      </c>
      <c r="E156" s="41"/>
    </row>
    <row r="157" spans="1:5" x14ac:dyDescent="0.2">
      <c r="A157" s="111">
        <v>5130</v>
      </c>
      <c r="B157" s="108" t="s">
        <v>296</v>
      </c>
      <c r="C157" s="140">
        <f>SUM(C158:C166)</f>
        <v>2985060.8099999996</v>
      </c>
      <c r="D157" s="112">
        <f t="shared" si="0"/>
        <v>6.2352406505124899E-2</v>
      </c>
      <c r="E157" s="41"/>
    </row>
    <row r="158" spans="1:5" x14ac:dyDescent="0.2">
      <c r="A158" s="43">
        <v>5131</v>
      </c>
      <c r="B158" s="41" t="s">
        <v>297</v>
      </c>
      <c r="C158" s="141">
        <v>1047762.15</v>
      </c>
      <c r="D158" s="112">
        <f t="shared" si="0"/>
        <v>2.1885815953439039E-2</v>
      </c>
      <c r="E158" s="41"/>
    </row>
    <row r="159" spans="1:5" x14ac:dyDescent="0.2">
      <c r="A159" s="43">
        <v>5132</v>
      </c>
      <c r="B159" s="41" t="s">
        <v>298</v>
      </c>
      <c r="C159" s="141">
        <v>88803</v>
      </c>
      <c r="D159" s="112">
        <f t="shared" si="0"/>
        <v>1.8549306387076944E-3</v>
      </c>
      <c r="E159" s="41"/>
    </row>
    <row r="160" spans="1:5" x14ac:dyDescent="0.2">
      <c r="A160" s="43">
        <v>5133</v>
      </c>
      <c r="B160" s="41" t="s">
        <v>299</v>
      </c>
      <c r="C160" s="141">
        <v>55047.21</v>
      </c>
      <c r="D160" s="112">
        <f t="shared" si="0"/>
        <v>1.1498345371707779E-3</v>
      </c>
      <c r="E160" s="41"/>
    </row>
    <row r="161" spans="1:5" x14ac:dyDescent="0.2">
      <c r="A161" s="43">
        <v>5134</v>
      </c>
      <c r="B161" s="41" t="s">
        <v>300</v>
      </c>
      <c r="C161" s="141">
        <v>97699.51</v>
      </c>
      <c r="D161" s="112">
        <f t="shared" si="0"/>
        <v>2.0407622995363755E-3</v>
      </c>
      <c r="E161" s="41"/>
    </row>
    <row r="162" spans="1:5" x14ac:dyDescent="0.2">
      <c r="A162" s="43">
        <v>5135</v>
      </c>
      <c r="B162" s="41" t="s">
        <v>301</v>
      </c>
      <c r="C162" s="141">
        <v>1597961.77</v>
      </c>
      <c r="D162" s="112">
        <f t="shared" si="0"/>
        <v>3.3378469721254661E-2</v>
      </c>
      <c r="E162" s="41"/>
    </row>
    <row r="163" spans="1:5" x14ac:dyDescent="0.2">
      <c r="A163" s="43">
        <v>5136</v>
      </c>
      <c r="B163" s="41" t="s">
        <v>302</v>
      </c>
      <c r="C163" s="141">
        <v>0</v>
      </c>
      <c r="D163" s="112">
        <f t="shared" si="0"/>
        <v>0</v>
      </c>
      <c r="E163" s="41"/>
    </row>
    <row r="164" spans="1:5" x14ac:dyDescent="0.2">
      <c r="A164" s="43">
        <v>5137</v>
      </c>
      <c r="B164" s="41" t="s">
        <v>303</v>
      </c>
      <c r="C164" s="141">
        <v>26218.17</v>
      </c>
      <c r="D164" s="112">
        <f t="shared" si="0"/>
        <v>5.4764914275246229E-4</v>
      </c>
      <c r="E164" s="41"/>
    </row>
    <row r="165" spans="1:5" x14ac:dyDescent="0.2">
      <c r="A165" s="43">
        <v>5138</v>
      </c>
      <c r="B165" s="41" t="s">
        <v>304</v>
      </c>
      <c r="C165" s="141">
        <v>31160</v>
      </c>
      <c r="D165" s="112">
        <f t="shared" si="0"/>
        <v>6.5087484321623996E-4</v>
      </c>
      <c r="E165" s="41"/>
    </row>
    <row r="166" spans="1:5" x14ac:dyDescent="0.2">
      <c r="A166" s="43">
        <v>5139</v>
      </c>
      <c r="B166" s="41" t="s">
        <v>305</v>
      </c>
      <c r="C166" s="141">
        <v>40409</v>
      </c>
      <c r="D166" s="112">
        <f t="shared" si="0"/>
        <v>8.4406936904765856E-4</v>
      </c>
      <c r="E166" s="41"/>
    </row>
    <row r="167" spans="1:5" x14ac:dyDescent="0.2">
      <c r="A167" s="111">
        <v>5200</v>
      </c>
      <c r="B167" s="108" t="s">
        <v>306</v>
      </c>
      <c r="C167" s="140">
        <f>C168+C171+C174+C177+C182+C186+C189+C191+C197</f>
        <v>75405.929999999993</v>
      </c>
      <c r="D167" s="112">
        <f t="shared" si="0"/>
        <v>1.5750905926291644E-3</v>
      </c>
      <c r="E167" s="41"/>
    </row>
    <row r="168" spans="1:5" x14ac:dyDescent="0.2">
      <c r="A168" s="111">
        <v>5210</v>
      </c>
      <c r="B168" s="108" t="s">
        <v>307</v>
      </c>
      <c r="C168" s="140">
        <f>SUM(C169:C170)</f>
        <v>0</v>
      </c>
      <c r="D168" s="112">
        <f t="shared" si="0"/>
        <v>0</v>
      </c>
      <c r="E168" s="41"/>
    </row>
    <row r="169" spans="1:5" x14ac:dyDescent="0.2">
      <c r="A169" s="43">
        <v>5211</v>
      </c>
      <c r="B169" s="41" t="s">
        <v>308</v>
      </c>
      <c r="C169" s="141">
        <v>0</v>
      </c>
      <c r="D169" s="112">
        <f t="shared" si="0"/>
        <v>0</v>
      </c>
      <c r="E169" s="41"/>
    </row>
    <row r="170" spans="1:5" x14ac:dyDescent="0.2">
      <c r="A170" s="43">
        <v>5212</v>
      </c>
      <c r="B170" s="41" t="s">
        <v>309</v>
      </c>
      <c r="C170" s="141">
        <v>0</v>
      </c>
      <c r="D170" s="112">
        <f t="shared" si="0"/>
        <v>0</v>
      </c>
      <c r="E170" s="41"/>
    </row>
    <row r="171" spans="1:5" x14ac:dyDescent="0.2">
      <c r="A171" s="111">
        <v>5220</v>
      </c>
      <c r="B171" s="108" t="s">
        <v>310</v>
      </c>
      <c r="C171" s="140">
        <f>SUM(C172:C173)</f>
        <v>0</v>
      </c>
      <c r="D171" s="112">
        <f t="shared" si="0"/>
        <v>0</v>
      </c>
      <c r="E171" s="41"/>
    </row>
    <row r="172" spans="1:5" x14ac:dyDescent="0.2">
      <c r="A172" s="43">
        <v>5221</v>
      </c>
      <c r="B172" s="41" t="s">
        <v>311</v>
      </c>
      <c r="C172" s="141">
        <v>0</v>
      </c>
      <c r="D172" s="112">
        <f t="shared" si="0"/>
        <v>0</v>
      </c>
      <c r="E172" s="41"/>
    </row>
    <row r="173" spans="1:5" x14ac:dyDescent="0.2">
      <c r="A173" s="43">
        <v>5222</v>
      </c>
      <c r="B173" s="41" t="s">
        <v>312</v>
      </c>
      <c r="C173" s="141">
        <v>0</v>
      </c>
      <c r="D173" s="112">
        <f t="shared" si="0"/>
        <v>0</v>
      </c>
      <c r="E173" s="41"/>
    </row>
    <row r="174" spans="1:5" x14ac:dyDescent="0.2">
      <c r="A174" s="111">
        <v>5230</v>
      </c>
      <c r="B174" s="108" t="s">
        <v>257</v>
      </c>
      <c r="C174" s="140">
        <f>SUM(C175:C176)</f>
        <v>0</v>
      </c>
      <c r="D174" s="112">
        <f t="shared" si="0"/>
        <v>0</v>
      </c>
      <c r="E174" s="41"/>
    </row>
    <row r="175" spans="1:5" x14ac:dyDescent="0.2">
      <c r="A175" s="43">
        <v>5231</v>
      </c>
      <c r="B175" s="41" t="s">
        <v>313</v>
      </c>
      <c r="C175" s="141">
        <v>0</v>
      </c>
      <c r="D175" s="112">
        <f t="shared" si="0"/>
        <v>0</v>
      </c>
      <c r="E175" s="41"/>
    </row>
    <row r="176" spans="1:5" x14ac:dyDescent="0.2">
      <c r="A176" s="43">
        <v>5232</v>
      </c>
      <c r="B176" s="41" t="s">
        <v>314</v>
      </c>
      <c r="C176" s="141">
        <v>0</v>
      </c>
      <c r="D176" s="112">
        <f t="shared" si="0"/>
        <v>0</v>
      </c>
      <c r="E176" s="41"/>
    </row>
    <row r="177" spans="1:5" x14ac:dyDescent="0.2">
      <c r="A177" s="111">
        <v>5240</v>
      </c>
      <c r="B177" s="108" t="s">
        <v>258</v>
      </c>
      <c r="C177" s="140">
        <f>SUM(C178:C181)</f>
        <v>75405.929999999993</v>
      </c>
      <c r="D177" s="112">
        <f t="shared" si="0"/>
        <v>1.5750905926291644E-3</v>
      </c>
      <c r="E177" s="41"/>
    </row>
    <row r="178" spans="1:5" x14ac:dyDescent="0.2">
      <c r="A178" s="43">
        <v>5241</v>
      </c>
      <c r="B178" s="41" t="s">
        <v>315</v>
      </c>
      <c r="C178" s="141">
        <v>75405.929999999993</v>
      </c>
      <c r="D178" s="112">
        <f t="shared" si="0"/>
        <v>1.5750905926291644E-3</v>
      </c>
      <c r="E178" s="41"/>
    </row>
    <row r="179" spans="1:5" x14ac:dyDescent="0.2">
      <c r="A179" s="43">
        <v>5242</v>
      </c>
      <c r="B179" s="41" t="s">
        <v>316</v>
      </c>
      <c r="C179" s="141">
        <v>0</v>
      </c>
      <c r="D179" s="112">
        <f t="shared" si="0"/>
        <v>0</v>
      </c>
      <c r="E179" s="41"/>
    </row>
    <row r="180" spans="1:5" x14ac:dyDescent="0.2">
      <c r="A180" s="43">
        <v>5243</v>
      </c>
      <c r="B180" s="41" t="s">
        <v>317</v>
      </c>
      <c r="C180" s="141">
        <v>0</v>
      </c>
      <c r="D180" s="112">
        <f t="shared" si="0"/>
        <v>0</v>
      </c>
      <c r="E180" s="41"/>
    </row>
    <row r="181" spans="1:5" x14ac:dyDescent="0.2">
      <c r="A181" s="43">
        <v>5244</v>
      </c>
      <c r="B181" s="41" t="s">
        <v>318</v>
      </c>
      <c r="C181" s="141">
        <v>0</v>
      </c>
      <c r="D181" s="112">
        <f t="shared" si="0"/>
        <v>0</v>
      </c>
      <c r="E181" s="41"/>
    </row>
    <row r="182" spans="1:5" x14ac:dyDescent="0.2">
      <c r="A182" s="111">
        <v>5250</v>
      </c>
      <c r="B182" s="108" t="s">
        <v>259</v>
      </c>
      <c r="C182" s="140">
        <f>SUM(C183:C185)</f>
        <v>0</v>
      </c>
      <c r="D182" s="112">
        <f t="shared" si="0"/>
        <v>0</v>
      </c>
      <c r="E182" s="41"/>
    </row>
    <row r="183" spans="1:5" x14ac:dyDescent="0.2">
      <c r="A183" s="43">
        <v>5251</v>
      </c>
      <c r="B183" s="41" t="s">
        <v>319</v>
      </c>
      <c r="C183" s="141">
        <v>0</v>
      </c>
      <c r="D183" s="112">
        <f t="shared" si="0"/>
        <v>0</v>
      </c>
      <c r="E183" s="41"/>
    </row>
    <row r="184" spans="1:5" x14ac:dyDescent="0.2">
      <c r="A184" s="43">
        <v>5252</v>
      </c>
      <c r="B184" s="41" t="s">
        <v>320</v>
      </c>
      <c r="C184" s="141">
        <v>0</v>
      </c>
      <c r="D184" s="112">
        <f t="shared" si="0"/>
        <v>0</v>
      </c>
      <c r="E184" s="41"/>
    </row>
    <row r="185" spans="1:5" x14ac:dyDescent="0.2">
      <c r="A185" s="43">
        <v>5259</v>
      </c>
      <c r="B185" s="41" t="s">
        <v>321</v>
      </c>
      <c r="C185" s="141">
        <v>0</v>
      </c>
      <c r="D185" s="112">
        <f t="shared" si="0"/>
        <v>0</v>
      </c>
      <c r="E185" s="41"/>
    </row>
    <row r="186" spans="1:5" x14ac:dyDescent="0.2">
      <c r="A186" s="111">
        <v>5260</v>
      </c>
      <c r="B186" s="108" t="s">
        <v>322</v>
      </c>
      <c r="C186" s="140">
        <f>SUM(C187:C188)</f>
        <v>0</v>
      </c>
      <c r="D186" s="112">
        <f t="shared" si="0"/>
        <v>0</v>
      </c>
      <c r="E186" s="41"/>
    </row>
    <row r="187" spans="1:5" x14ac:dyDescent="0.2">
      <c r="A187" s="43">
        <v>5261</v>
      </c>
      <c r="B187" s="41" t="s">
        <v>323</v>
      </c>
      <c r="C187" s="141">
        <v>0</v>
      </c>
      <c r="D187" s="112">
        <f t="shared" si="0"/>
        <v>0</v>
      </c>
      <c r="E187" s="41"/>
    </row>
    <row r="188" spans="1:5" x14ac:dyDescent="0.2">
      <c r="A188" s="43">
        <v>5262</v>
      </c>
      <c r="B188" s="41" t="s">
        <v>324</v>
      </c>
      <c r="C188" s="141">
        <v>0</v>
      </c>
      <c r="D188" s="112">
        <f t="shared" si="0"/>
        <v>0</v>
      </c>
      <c r="E188" s="41"/>
    </row>
    <row r="189" spans="1:5" x14ac:dyDescent="0.2">
      <c r="A189" s="111">
        <v>5270</v>
      </c>
      <c r="B189" s="108" t="s">
        <v>325</v>
      </c>
      <c r="C189" s="140">
        <f>SUM(C190)</f>
        <v>0</v>
      </c>
      <c r="D189" s="112">
        <f t="shared" si="0"/>
        <v>0</v>
      </c>
      <c r="E189" s="41"/>
    </row>
    <row r="190" spans="1:5" x14ac:dyDescent="0.2">
      <c r="A190" s="43">
        <v>5271</v>
      </c>
      <c r="B190" s="41" t="s">
        <v>326</v>
      </c>
      <c r="C190" s="141">
        <v>0</v>
      </c>
      <c r="D190" s="112">
        <f t="shared" si="0"/>
        <v>0</v>
      </c>
      <c r="E190" s="41"/>
    </row>
    <row r="191" spans="1:5" x14ac:dyDescent="0.2">
      <c r="A191" s="111">
        <v>5280</v>
      </c>
      <c r="B191" s="108" t="s">
        <v>327</v>
      </c>
      <c r="C191" s="140">
        <f>SUM(C192:C196)</f>
        <v>0</v>
      </c>
      <c r="D191" s="112">
        <f t="shared" si="0"/>
        <v>0</v>
      </c>
      <c r="E191" s="41"/>
    </row>
    <row r="192" spans="1:5" x14ac:dyDescent="0.2">
      <c r="A192" s="43">
        <v>5281</v>
      </c>
      <c r="B192" s="41" t="s">
        <v>328</v>
      </c>
      <c r="C192" s="141">
        <v>0</v>
      </c>
      <c r="D192" s="112">
        <f t="shared" si="0"/>
        <v>0</v>
      </c>
      <c r="E192" s="41"/>
    </row>
    <row r="193" spans="1:5" x14ac:dyDescent="0.2">
      <c r="A193" s="43">
        <v>5282</v>
      </c>
      <c r="B193" s="41" t="s">
        <v>329</v>
      </c>
      <c r="C193" s="141">
        <v>0</v>
      </c>
      <c r="D193" s="112">
        <f t="shared" si="0"/>
        <v>0</v>
      </c>
      <c r="E193" s="41"/>
    </row>
    <row r="194" spans="1:5" x14ac:dyDescent="0.2">
      <c r="A194" s="43">
        <v>5283</v>
      </c>
      <c r="B194" s="41" t="s">
        <v>330</v>
      </c>
      <c r="C194" s="141">
        <v>0</v>
      </c>
      <c r="D194" s="112">
        <f t="shared" si="0"/>
        <v>0</v>
      </c>
      <c r="E194" s="41"/>
    </row>
    <row r="195" spans="1:5" x14ac:dyDescent="0.2">
      <c r="A195" s="43">
        <v>5284</v>
      </c>
      <c r="B195" s="41" t="s">
        <v>331</v>
      </c>
      <c r="C195" s="141">
        <v>0</v>
      </c>
      <c r="D195" s="112">
        <f t="shared" si="0"/>
        <v>0</v>
      </c>
      <c r="E195" s="41"/>
    </row>
    <row r="196" spans="1:5" x14ac:dyDescent="0.2">
      <c r="A196" s="43">
        <v>5285</v>
      </c>
      <c r="B196" s="41" t="s">
        <v>332</v>
      </c>
      <c r="C196" s="141">
        <v>0</v>
      </c>
      <c r="D196" s="112">
        <f t="shared" si="0"/>
        <v>0</v>
      </c>
      <c r="E196" s="41"/>
    </row>
    <row r="197" spans="1:5" x14ac:dyDescent="0.2">
      <c r="A197" s="111">
        <v>5290</v>
      </c>
      <c r="B197" s="108" t="s">
        <v>333</v>
      </c>
      <c r="C197" s="140">
        <f>SUM(C198:C199)</f>
        <v>0</v>
      </c>
      <c r="D197" s="112">
        <f t="shared" si="0"/>
        <v>0</v>
      </c>
      <c r="E197" s="41"/>
    </row>
    <row r="198" spans="1:5" x14ac:dyDescent="0.2">
      <c r="A198" s="43">
        <v>5291</v>
      </c>
      <c r="B198" s="41" t="s">
        <v>334</v>
      </c>
      <c r="C198" s="141">
        <v>0</v>
      </c>
      <c r="D198" s="112">
        <f t="shared" si="0"/>
        <v>0</v>
      </c>
      <c r="E198" s="41"/>
    </row>
    <row r="199" spans="1:5" x14ac:dyDescent="0.2">
      <c r="A199" s="43">
        <v>5292</v>
      </c>
      <c r="B199" s="41" t="s">
        <v>335</v>
      </c>
      <c r="C199" s="141">
        <v>0</v>
      </c>
      <c r="D199" s="112">
        <f t="shared" si="0"/>
        <v>0</v>
      </c>
      <c r="E199" s="41"/>
    </row>
    <row r="200" spans="1:5" x14ac:dyDescent="0.2">
      <c r="A200" s="111">
        <v>5300</v>
      </c>
      <c r="B200" s="108" t="s">
        <v>336</v>
      </c>
      <c r="C200" s="140">
        <f>C201+C204+C207</f>
        <v>0</v>
      </c>
      <c r="D200" s="112">
        <f t="shared" si="0"/>
        <v>0</v>
      </c>
      <c r="E200" s="41"/>
    </row>
    <row r="201" spans="1:5" x14ac:dyDescent="0.2">
      <c r="A201" s="111">
        <v>5310</v>
      </c>
      <c r="B201" s="108" t="s">
        <v>252</v>
      </c>
      <c r="C201" s="140">
        <f>C202+C203</f>
        <v>0</v>
      </c>
      <c r="D201" s="112">
        <f t="shared" si="0"/>
        <v>0</v>
      </c>
      <c r="E201" s="41"/>
    </row>
    <row r="202" spans="1:5" x14ac:dyDescent="0.2">
      <c r="A202" s="43">
        <v>5311</v>
      </c>
      <c r="B202" s="41" t="s">
        <v>337</v>
      </c>
      <c r="C202" s="141">
        <v>0</v>
      </c>
      <c r="D202" s="112">
        <f t="shared" si="0"/>
        <v>0</v>
      </c>
      <c r="E202" s="41"/>
    </row>
    <row r="203" spans="1:5" x14ac:dyDescent="0.2">
      <c r="A203" s="43">
        <v>5312</v>
      </c>
      <c r="B203" s="41" t="s">
        <v>338</v>
      </c>
      <c r="C203" s="141">
        <v>0</v>
      </c>
      <c r="D203" s="112">
        <f t="shared" si="0"/>
        <v>0</v>
      </c>
      <c r="E203" s="41"/>
    </row>
    <row r="204" spans="1:5" x14ac:dyDescent="0.2">
      <c r="A204" s="111">
        <v>5320</v>
      </c>
      <c r="B204" s="108" t="s">
        <v>253</v>
      </c>
      <c r="C204" s="140">
        <f>SUM(C205:C206)</f>
        <v>0</v>
      </c>
      <c r="D204" s="112">
        <f t="shared" ref="D204:D256" si="1">C204/$C$138</f>
        <v>0</v>
      </c>
      <c r="E204" s="41"/>
    </row>
    <row r="205" spans="1:5" x14ac:dyDescent="0.2">
      <c r="A205" s="43">
        <v>5321</v>
      </c>
      <c r="B205" s="41" t="s">
        <v>339</v>
      </c>
      <c r="C205" s="141">
        <v>0</v>
      </c>
      <c r="D205" s="112">
        <f t="shared" si="1"/>
        <v>0</v>
      </c>
      <c r="E205" s="41"/>
    </row>
    <row r="206" spans="1:5" x14ac:dyDescent="0.2">
      <c r="A206" s="43">
        <v>5322</v>
      </c>
      <c r="B206" s="41" t="s">
        <v>340</v>
      </c>
      <c r="C206" s="141">
        <v>0</v>
      </c>
      <c r="D206" s="112">
        <f t="shared" si="1"/>
        <v>0</v>
      </c>
      <c r="E206" s="41"/>
    </row>
    <row r="207" spans="1:5" x14ac:dyDescent="0.2">
      <c r="A207" s="111">
        <v>5330</v>
      </c>
      <c r="B207" s="108" t="s">
        <v>254</v>
      </c>
      <c r="C207" s="140">
        <f>SUM(C208:C209)</f>
        <v>0</v>
      </c>
      <c r="D207" s="112">
        <f t="shared" si="1"/>
        <v>0</v>
      </c>
      <c r="E207" s="41"/>
    </row>
    <row r="208" spans="1:5" x14ac:dyDescent="0.2">
      <c r="A208" s="43">
        <v>5331</v>
      </c>
      <c r="B208" s="41" t="s">
        <v>341</v>
      </c>
      <c r="C208" s="141">
        <v>0</v>
      </c>
      <c r="D208" s="112">
        <f t="shared" si="1"/>
        <v>0</v>
      </c>
      <c r="E208" s="41"/>
    </row>
    <row r="209" spans="1:5" x14ac:dyDescent="0.2">
      <c r="A209" s="43">
        <v>5332</v>
      </c>
      <c r="B209" s="41" t="s">
        <v>342</v>
      </c>
      <c r="C209" s="141">
        <v>0</v>
      </c>
      <c r="D209" s="112">
        <f t="shared" si="1"/>
        <v>0</v>
      </c>
      <c r="E209" s="41"/>
    </row>
    <row r="210" spans="1:5" x14ac:dyDescent="0.2">
      <c r="A210" s="111">
        <v>5400</v>
      </c>
      <c r="B210" s="108" t="s">
        <v>343</v>
      </c>
      <c r="C210" s="140">
        <f>C211+C214+C217+C220+C222</f>
        <v>0</v>
      </c>
      <c r="D210" s="112">
        <f t="shared" si="1"/>
        <v>0</v>
      </c>
      <c r="E210" s="41"/>
    </row>
    <row r="211" spans="1:5" x14ac:dyDescent="0.2">
      <c r="A211" s="111">
        <v>5410</v>
      </c>
      <c r="B211" s="108" t="s">
        <v>344</v>
      </c>
      <c r="C211" s="140">
        <f>SUM(C212:C213)</f>
        <v>0</v>
      </c>
      <c r="D211" s="112">
        <f t="shared" si="1"/>
        <v>0</v>
      </c>
      <c r="E211" s="41"/>
    </row>
    <row r="212" spans="1:5" x14ac:dyDescent="0.2">
      <c r="A212" s="43">
        <v>5411</v>
      </c>
      <c r="B212" s="41" t="s">
        <v>345</v>
      </c>
      <c r="C212" s="141">
        <v>0</v>
      </c>
      <c r="D212" s="112">
        <f t="shared" si="1"/>
        <v>0</v>
      </c>
      <c r="E212" s="41"/>
    </row>
    <row r="213" spans="1:5" x14ac:dyDescent="0.2">
      <c r="A213" s="43">
        <v>5412</v>
      </c>
      <c r="B213" s="41" t="s">
        <v>346</v>
      </c>
      <c r="C213" s="141">
        <v>0</v>
      </c>
      <c r="D213" s="112">
        <f t="shared" si="1"/>
        <v>0</v>
      </c>
      <c r="E213" s="41"/>
    </row>
    <row r="214" spans="1:5" x14ac:dyDescent="0.2">
      <c r="A214" s="111">
        <v>5420</v>
      </c>
      <c r="B214" s="108" t="s">
        <v>347</v>
      </c>
      <c r="C214" s="140">
        <f>SUM(C215:C216)</f>
        <v>0</v>
      </c>
      <c r="D214" s="112">
        <f t="shared" si="1"/>
        <v>0</v>
      </c>
      <c r="E214" s="41"/>
    </row>
    <row r="215" spans="1:5" x14ac:dyDescent="0.2">
      <c r="A215" s="43">
        <v>5421</v>
      </c>
      <c r="B215" s="41" t="s">
        <v>348</v>
      </c>
      <c r="C215" s="141">
        <v>0</v>
      </c>
      <c r="D215" s="112">
        <f t="shared" si="1"/>
        <v>0</v>
      </c>
      <c r="E215" s="41"/>
    </row>
    <row r="216" spans="1:5" x14ac:dyDescent="0.2">
      <c r="A216" s="43">
        <v>5422</v>
      </c>
      <c r="B216" s="41" t="s">
        <v>349</v>
      </c>
      <c r="C216" s="141">
        <v>0</v>
      </c>
      <c r="D216" s="112">
        <f t="shared" si="1"/>
        <v>0</v>
      </c>
      <c r="E216" s="41"/>
    </row>
    <row r="217" spans="1:5" x14ac:dyDescent="0.2">
      <c r="A217" s="111">
        <v>5430</v>
      </c>
      <c r="B217" s="108" t="s">
        <v>350</v>
      </c>
      <c r="C217" s="140">
        <f>SUM(C218:C219)</f>
        <v>0</v>
      </c>
      <c r="D217" s="112">
        <f t="shared" si="1"/>
        <v>0</v>
      </c>
      <c r="E217" s="41"/>
    </row>
    <row r="218" spans="1:5" x14ac:dyDescent="0.2">
      <c r="A218" s="43">
        <v>5431</v>
      </c>
      <c r="B218" s="41" t="s">
        <v>351</v>
      </c>
      <c r="C218" s="141">
        <v>0</v>
      </c>
      <c r="D218" s="112">
        <f t="shared" si="1"/>
        <v>0</v>
      </c>
      <c r="E218" s="41"/>
    </row>
    <row r="219" spans="1:5" x14ac:dyDescent="0.2">
      <c r="A219" s="43">
        <v>5432</v>
      </c>
      <c r="B219" s="41" t="s">
        <v>352</v>
      </c>
      <c r="C219" s="141">
        <v>0</v>
      </c>
      <c r="D219" s="112">
        <f t="shared" si="1"/>
        <v>0</v>
      </c>
      <c r="E219" s="41"/>
    </row>
    <row r="220" spans="1:5" x14ac:dyDescent="0.2">
      <c r="A220" s="111">
        <v>5440</v>
      </c>
      <c r="B220" s="108" t="s">
        <v>353</v>
      </c>
      <c r="C220" s="140">
        <f>SUM(C221)</f>
        <v>0</v>
      </c>
      <c r="D220" s="112">
        <f t="shared" si="1"/>
        <v>0</v>
      </c>
      <c r="E220" s="41"/>
    </row>
    <row r="221" spans="1:5" x14ac:dyDescent="0.2">
      <c r="A221" s="43">
        <v>5441</v>
      </c>
      <c r="B221" s="41" t="s">
        <v>353</v>
      </c>
      <c r="C221" s="141">
        <v>0</v>
      </c>
      <c r="D221" s="112">
        <f t="shared" si="1"/>
        <v>0</v>
      </c>
      <c r="E221" s="41"/>
    </row>
    <row r="222" spans="1:5" x14ac:dyDescent="0.2">
      <c r="A222" s="111">
        <v>5450</v>
      </c>
      <c r="B222" s="108" t="s">
        <v>354</v>
      </c>
      <c r="C222" s="140">
        <f>SUM(C223:C224)</f>
        <v>0</v>
      </c>
      <c r="D222" s="112">
        <f t="shared" si="1"/>
        <v>0</v>
      </c>
      <c r="E222" s="41"/>
    </row>
    <row r="223" spans="1:5" x14ac:dyDescent="0.2">
      <c r="A223" s="43">
        <v>5451</v>
      </c>
      <c r="B223" s="41" t="s">
        <v>355</v>
      </c>
      <c r="C223" s="141">
        <v>0</v>
      </c>
      <c r="D223" s="112">
        <f t="shared" si="1"/>
        <v>0</v>
      </c>
      <c r="E223" s="41"/>
    </row>
    <row r="224" spans="1:5" x14ac:dyDescent="0.2">
      <c r="A224" s="43">
        <v>5452</v>
      </c>
      <c r="B224" s="41" t="s">
        <v>356</v>
      </c>
      <c r="C224" s="141">
        <v>0</v>
      </c>
      <c r="D224" s="112">
        <f t="shared" si="1"/>
        <v>0</v>
      </c>
      <c r="E224" s="41"/>
    </row>
    <row r="225" spans="1:5" x14ac:dyDescent="0.2">
      <c r="A225" s="111">
        <v>5500</v>
      </c>
      <c r="B225" s="108" t="s">
        <v>357</v>
      </c>
      <c r="C225" s="140">
        <f>C226+C235+C238+C244</f>
        <v>1300210.2000000002</v>
      </c>
      <c r="D225" s="112">
        <f t="shared" si="1"/>
        <v>2.7158989411847117E-2</v>
      </c>
      <c r="E225" s="41"/>
    </row>
    <row r="226" spans="1:5" x14ac:dyDescent="0.2">
      <c r="A226" s="111">
        <v>5510</v>
      </c>
      <c r="B226" s="108" t="s">
        <v>358</v>
      </c>
      <c r="C226" s="140">
        <f>SUM(C227:C234)</f>
        <v>1300210.1100000001</v>
      </c>
      <c r="D226" s="112">
        <f t="shared" si="1"/>
        <v>2.7158987531913356E-2</v>
      </c>
      <c r="E226" s="41"/>
    </row>
    <row r="227" spans="1:5" x14ac:dyDescent="0.2">
      <c r="A227" s="43">
        <v>5511</v>
      </c>
      <c r="B227" s="41" t="s">
        <v>359</v>
      </c>
      <c r="C227" s="141">
        <v>0</v>
      </c>
      <c r="D227" s="112">
        <f t="shared" si="1"/>
        <v>0</v>
      </c>
      <c r="E227" s="41"/>
    </row>
    <row r="228" spans="1:5" x14ac:dyDescent="0.2">
      <c r="A228" s="43">
        <v>5512</v>
      </c>
      <c r="B228" s="41" t="s">
        <v>360</v>
      </c>
      <c r="C228" s="141">
        <v>0</v>
      </c>
      <c r="D228" s="112">
        <f t="shared" si="1"/>
        <v>0</v>
      </c>
      <c r="E228" s="41"/>
    </row>
    <row r="229" spans="1:5" x14ac:dyDescent="0.2">
      <c r="A229" s="43">
        <v>5513</v>
      </c>
      <c r="B229" s="41" t="s">
        <v>361</v>
      </c>
      <c r="C229" s="141">
        <v>0</v>
      </c>
      <c r="D229" s="112">
        <f t="shared" si="1"/>
        <v>0</v>
      </c>
      <c r="E229" s="41"/>
    </row>
    <row r="230" spans="1:5" x14ac:dyDescent="0.2">
      <c r="A230" s="43">
        <v>5514</v>
      </c>
      <c r="B230" s="41" t="s">
        <v>362</v>
      </c>
      <c r="C230" s="141">
        <v>0</v>
      </c>
      <c r="D230" s="112">
        <f t="shared" si="1"/>
        <v>0</v>
      </c>
      <c r="E230" s="41"/>
    </row>
    <row r="231" spans="1:5" x14ac:dyDescent="0.2">
      <c r="A231" s="43">
        <v>5515</v>
      </c>
      <c r="B231" s="41" t="s">
        <v>363</v>
      </c>
      <c r="C231" s="141">
        <v>1300210.1100000001</v>
      </c>
      <c r="D231" s="112">
        <f t="shared" si="1"/>
        <v>2.7158987531913356E-2</v>
      </c>
      <c r="E231" s="41"/>
    </row>
    <row r="232" spans="1:5" x14ac:dyDescent="0.2">
      <c r="A232" s="43">
        <v>5516</v>
      </c>
      <c r="B232" s="41" t="s">
        <v>364</v>
      </c>
      <c r="C232" s="141">
        <v>0</v>
      </c>
      <c r="D232" s="112">
        <f t="shared" si="1"/>
        <v>0</v>
      </c>
      <c r="E232" s="41"/>
    </row>
    <row r="233" spans="1:5" x14ac:dyDescent="0.2">
      <c r="A233" s="43">
        <v>5517</v>
      </c>
      <c r="B233" s="41" t="s">
        <v>365</v>
      </c>
      <c r="C233" s="141">
        <v>0</v>
      </c>
      <c r="D233" s="112">
        <f t="shared" si="1"/>
        <v>0</v>
      </c>
      <c r="E233" s="41"/>
    </row>
    <row r="234" spans="1:5" x14ac:dyDescent="0.2">
      <c r="A234" s="43">
        <v>5518</v>
      </c>
      <c r="B234" s="41" t="s">
        <v>41</v>
      </c>
      <c r="C234" s="141">
        <v>0</v>
      </c>
      <c r="D234" s="112">
        <f t="shared" si="1"/>
        <v>0</v>
      </c>
      <c r="E234" s="41"/>
    </row>
    <row r="235" spans="1:5" x14ac:dyDescent="0.2">
      <c r="A235" s="111">
        <v>5520</v>
      </c>
      <c r="B235" s="108" t="s">
        <v>40</v>
      </c>
      <c r="C235" s="140">
        <f>SUM(C236:C237)</f>
        <v>0</v>
      </c>
      <c r="D235" s="112">
        <f t="shared" si="1"/>
        <v>0</v>
      </c>
      <c r="E235" s="41"/>
    </row>
    <row r="236" spans="1:5" x14ac:dyDescent="0.2">
      <c r="A236" s="43">
        <v>5521</v>
      </c>
      <c r="B236" s="41" t="s">
        <v>366</v>
      </c>
      <c r="C236" s="141">
        <v>0</v>
      </c>
      <c r="D236" s="112">
        <f t="shared" si="1"/>
        <v>0</v>
      </c>
      <c r="E236" s="41"/>
    </row>
    <row r="237" spans="1:5" x14ac:dyDescent="0.2">
      <c r="A237" s="43">
        <v>5522</v>
      </c>
      <c r="B237" s="41" t="s">
        <v>367</v>
      </c>
      <c r="C237" s="141">
        <v>0</v>
      </c>
      <c r="D237" s="112">
        <f t="shared" si="1"/>
        <v>0</v>
      </c>
      <c r="E237" s="41"/>
    </row>
    <row r="238" spans="1:5" x14ac:dyDescent="0.2">
      <c r="A238" s="111">
        <v>5530</v>
      </c>
      <c r="B238" s="108" t="s">
        <v>368</v>
      </c>
      <c r="C238" s="140">
        <f>SUM(C239:C243)</f>
        <v>0</v>
      </c>
      <c r="D238" s="112">
        <f t="shared" si="1"/>
        <v>0</v>
      </c>
      <c r="E238" s="41"/>
    </row>
    <row r="239" spans="1:5" x14ac:dyDescent="0.2">
      <c r="A239" s="43">
        <v>5531</v>
      </c>
      <c r="B239" s="41" t="s">
        <v>369</v>
      </c>
      <c r="C239" s="141">
        <v>0</v>
      </c>
      <c r="D239" s="112">
        <f t="shared" si="1"/>
        <v>0</v>
      </c>
      <c r="E239" s="41"/>
    </row>
    <row r="240" spans="1:5" x14ac:dyDescent="0.2">
      <c r="A240" s="43">
        <v>5532</v>
      </c>
      <c r="B240" s="41" t="s">
        <v>370</v>
      </c>
      <c r="C240" s="141">
        <v>0</v>
      </c>
      <c r="D240" s="112">
        <f t="shared" si="1"/>
        <v>0</v>
      </c>
      <c r="E240" s="41"/>
    </row>
    <row r="241" spans="1:5" x14ac:dyDescent="0.2">
      <c r="A241" s="43">
        <v>5533</v>
      </c>
      <c r="B241" s="41" t="s">
        <v>371</v>
      </c>
      <c r="C241" s="141">
        <v>0</v>
      </c>
      <c r="D241" s="112">
        <f t="shared" si="1"/>
        <v>0</v>
      </c>
      <c r="E241" s="41"/>
    </row>
    <row r="242" spans="1:5" x14ac:dyDescent="0.2">
      <c r="A242" s="43">
        <v>5534</v>
      </c>
      <c r="B242" s="41" t="s">
        <v>372</v>
      </c>
      <c r="C242" s="141">
        <v>0</v>
      </c>
      <c r="D242" s="112">
        <f t="shared" si="1"/>
        <v>0</v>
      </c>
      <c r="E242" s="41"/>
    </row>
    <row r="243" spans="1:5" x14ac:dyDescent="0.2">
      <c r="A243" s="43">
        <v>5535</v>
      </c>
      <c r="B243" s="41" t="s">
        <v>373</v>
      </c>
      <c r="C243" s="141">
        <v>0</v>
      </c>
      <c r="D243" s="112">
        <f t="shared" si="1"/>
        <v>0</v>
      </c>
      <c r="E243" s="41"/>
    </row>
    <row r="244" spans="1:5" x14ac:dyDescent="0.2">
      <c r="A244" s="111">
        <v>5590</v>
      </c>
      <c r="B244" s="108" t="s">
        <v>374</v>
      </c>
      <c r="C244" s="140">
        <f>SUM(C245:C253)</f>
        <v>0.09</v>
      </c>
      <c r="D244" s="112">
        <f t="shared" si="1"/>
        <v>1.8799337576849034E-9</v>
      </c>
      <c r="E244" s="41"/>
    </row>
    <row r="245" spans="1:5" x14ac:dyDescent="0.2">
      <c r="A245" s="43">
        <v>5591</v>
      </c>
      <c r="B245" s="41" t="s">
        <v>375</v>
      </c>
      <c r="C245" s="141">
        <v>0</v>
      </c>
      <c r="D245" s="112">
        <f t="shared" si="1"/>
        <v>0</v>
      </c>
      <c r="E245" s="41"/>
    </row>
    <row r="246" spans="1:5" x14ac:dyDescent="0.2">
      <c r="A246" s="43">
        <v>5592</v>
      </c>
      <c r="B246" s="41" t="s">
        <v>376</v>
      </c>
      <c r="C246" s="141">
        <v>0</v>
      </c>
      <c r="D246" s="112">
        <f t="shared" si="1"/>
        <v>0</v>
      </c>
      <c r="E246" s="41"/>
    </row>
    <row r="247" spans="1:5" x14ac:dyDescent="0.2">
      <c r="A247" s="43">
        <v>5593</v>
      </c>
      <c r="B247" s="41" t="s">
        <v>377</v>
      </c>
      <c r="C247" s="141">
        <v>0</v>
      </c>
      <c r="D247" s="112">
        <f t="shared" si="1"/>
        <v>0</v>
      </c>
      <c r="E247" s="41"/>
    </row>
    <row r="248" spans="1:5" x14ac:dyDescent="0.2">
      <c r="A248" s="43">
        <v>5594</v>
      </c>
      <c r="B248" s="41" t="s">
        <v>433</v>
      </c>
      <c r="C248" s="141">
        <v>0</v>
      </c>
      <c r="D248" s="112">
        <f t="shared" si="1"/>
        <v>0</v>
      </c>
      <c r="E248" s="41"/>
    </row>
    <row r="249" spans="1:5" x14ac:dyDescent="0.2">
      <c r="A249" s="43">
        <v>5595</v>
      </c>
      <c r="B249" s="41" t="s">
        <v>379</v>
      </c>
      <c r="C249" s="141">
        <v>0</v>
      </c>
      <c r="D249" s="112">
        <f t="shared" si="1"/>
        <v>0</v>
      </c>
      <c r="E249" s="41"/>
    </row>
    <row r="250" spans="1:5" x14ac:dyDescent="0.2">
      <c r="A250" s="43">
        <v>5596</v>
      </c>
      <c r="B250" s="41" t="s">
        <v>274</v>
      </c>
      <c r="C250" s="141">
        <v>0</v>
      </c>
      <c r="D250" s="112">
        <f t="shared" si="1"/>
        <v>0</v>
      </c>
      <c r="E250" s="41"/>
    </row>
    <row r="251" spans="1:5" x14ac:dyDescent="0.2">
      <c r="A251" s="43">
        <v>5597</v>
      </c>
      <c r="B251" s="41" t="s">
        <v>380</v>
      </c>
      <c r="C251" s="141">
        <v>0</v>
      </c>
      <c r="D251" s="112">
        <f t="shared" si="1"/>
        <v>0</v>
      </c>
      <c r="E251" s="41"/>
    </row>
    <row r="252" spans="1:5" x14ac:dyDescent="0.2">
      <c r="A252" s="43">
        <v>5598</v>
      </c>
      <c r="B252" s="41" t="s">
        <v>434</v>
      </c>
      <c r="C252" s="141">
        <v>0</v>
      </c>
      <c r="D252" s="112">
        <f t="shared" si="1"/>
        <v>0</v>
      </c>
      <c r="E252" s="41"/>
    </row>
    <row r="253" spans="1:5" x14ac:dyDescent="0.2">
      <c r="A253" s="43">
        <v>5599</v>
      </c>
      <c r="B253" s="41" t="s">
        <v>381</v>
      </c>
      <c r="C253" s="141">
        <v>0.09</v>
      </c>
      <c r="D253" s="112">
        <f t="shared" si="1"/>
        <v>1.8799337576849034E-9</v>
      </c>
      <c r="E253" s="41"/>
    </row>
    <row r="254" spans="1:5" x14ac:dyDescent="0.2">
      <c r="A254" s="111">
        <v>5600</v>
      </c>
      <c r="B254" s="108" t="s">
        <v>39</v>
      </c>
      <c r="C254" s="140">
        <f>C255</f>
        <v>0</v>
      </c>
      <c r="D254" s="112">
        <f t="shared" si="1"/>
        <v>0</v>
      </c>
      <c r="E254" s="41"/>
    </row>
    <row r="255" spans="1:5" x14ac:dyDescent="0.2">
      <c r="A255" s="111">
        <v>5610</v>
      </c>
      <c r="B255" s="108" t="s">
        <v>382</v>
      </c>
      <c r="C255" s="140">
        <f>C256</f>
        <v>0</v>
      </c>
      <c r="D255" s="112">
        <f t="shared" si="1"/>
        <v>0</v>
      </c>
      <c r="E255" s="41"/>
    </row>
    <row r="256" spans="1:5" x14ac:dyDescent="0.2">
      <c r="A256" s="43">
        <v>5611</v>
      </c>
      <c r="B256" s="41" t="s">
        <v>383</v>
      </c>
      <c r="C256" s="141">
        <v>0</v>
      </c>
      <c r="D256" s="112">
        <f t="shared" si="1"/>
        <v>0</v>
      </c>
      <c r="E256" s="41"/>
    </row>
    <row r="257" spans="1:10" x14ac:dyDescent="0.2">
      <c r="A257" s="14"/>
      <c r="B257" s="14"/>
      <c r="C257" s="143"/>
      <c r="D257" s="14"/>
      <c r="E257" s="14"/>
    </row>
    <row r="258" spans="1:10" x14ac:dyDescent="0.2">
      <c r="A258" s="187" t="s">
        <v>596</v>
      </c>
      <c r="B258" s="188"/>
      <c r="C258" s="188"/>
      <c r="D258" s="188"/>
      <c r="E258" s="188"/>
      <c r="F258" s="188"/>
      <c r="G258" s="10" t="s">
        <v>498</v>
      </c>
      <c r="H258" s="18">
        <v>2026</v>
      </c>
      <c r="I258" s="11"/>
      <c r="J258" s="11"/>
    </row>
    <row r="259" spans="1:10" x14ac:dyDescent="0.2">
      <c r="A259" s="187" t="s">
        <v>502</v>
      </c>
      <c r="B259" s="188"/>
      <c r="C259" s="188"/>
      <c r="D259" s="188"/>
      <c r="E259" s="188"/>
      <c r="F259" s="188"/>
      <c r="G259" s="10" t="s">
        <v>499</v>
      </c>
      <c r="H259" s="18" t="s">
        <v>501</v>
      </c>
      <c r="I259" s="11"/>
      <c r="J259" s="11"/>
    </row>
    <row r="260" spans="1:10" x14ac:dyDescent="0.2">
      <c r="A260" s="187" t="s">
        <v>597</v>
      </c>
      <c r="B260" s="188"/>
      <c r="C260" s="188"/>
      <c r="D260" s="188"/>
      <c r="E260" s="188"/>
      <c r="F260" s="188"/>
      <c r="G260" s="10" t="s">
        <v>500</v>
      </c>
      <c r="H260" s="18">
        <v>1</v>
      </c>
      <c r="I260" s="11"/>
      <c r="J260" s="11"/>
    </row>
    <row r="261" spans="1:10" x14ac:dyDescent="0.2">
      <c r="A261" s="187" t="s">
        <v>516</v>
      </c>
      <c r="B261" s="188"/>
      <c r="C261" s="188"/>
      <c r="D261" s="188"/>
      <c r="E261" s="188"/>
      <c r="F261" s="188"/>
      <c r="G261" s="10"/>
      <c r="H261" s="18"/>
      <c r="I261" s="11"/>
      <c r="J261" s="11"/>
    </row>
    <row r="262" spans="1:10" x14ac:dyDescent="0.2">
      <c r="A262" s="12" t="s">
        <v>116</v>
      </c>
      <c r="B262" s="13"/>
      <c r="C262" s="13"/>
      <c r="D262" s="13"/>
      <c r="E262" s="13"/>
      <c r="F262" s="13"/>
      <c r="G262" s="13"/>
      <c r="H262" s="13"/>
      <c r="I262" s="14"/>
      <c r="J262" s="14"/>
    </row>
    <row r="263" spans="1:10" x14ac:dyDescent="0.2">
      <c r="A263" s="14"/>
      <c r="B263" s="14"/>
      <c r="C263" s="14"/>
      <c r="D263" s="14"/>
      <c r="E263" s="14"/>
      <c r="F263" s="14"/>
      <c r="G263" s="14"/>
      <c r="H263" s="14"/>
      <c r="I263" s="14"/>
      <c r="J263" s="14"/>
    </row>
    <row r="264" spans="1:10" x14ac:dyDescent="0.2">
      <c r="A264" s="13" t="s">
        <v>88</v>
      </c>
      <c r="B264" s="13"/>
      <c r="C264" s="13"/>
      <c r="D264" s="13"/>
      <c r="E264" s="13"/>
      <c r="F264" s="13"/>
      <c r="G264" s="13"/>
      <c r="H264" s="13"/>
      <c r="I264" s="14"/>
      <c r="J264" s="14"/>
    </row>
    <row r="265" spans="1:10" x14ac:dyDescent="0.2">
      <c r="A265" s="15" t="s">
        <v>86</v>
      </c>
      <c r="B265" s="15" t="s">
        <v>83</v>
      </c>
      <c r="C265" s="15" t="s">
        <v>84</v>
      </c>
      <c r="D265" s="15" t="s">
        <v>85</v>
      </c>
      <c r="E265" s="15"/>
      <c r="F265" s="15"/>
      <c r="G265" s="15"/>
      <c r="H265" s="15"/>
      <c r="I265" s="14"/>
      <c r="J265" s="14"/>
    </row>
    <row r="266" spans="1:10" x14ac:dyDescent="0.2">
      <c r="A266" s="16">
        <v>1114</v>
      </c>
      <c r="B266" s="14" t="s">
        <v>117</v>
      </c>
      <c r="C266" s="143">
        <v>73716.210000000006</v>
      </c>
      <c r="D266" s="14"/>
      <c r="E266" s="14" t="str">
        <f>+IF(OR(C266&lt;&gt;0,C267&lt;&gt;0,C268&lt;&gt;0),"","SIN INFORMACIÓN QUE REVELAR")</f>
        <v/>
      </c>
      <c r="F266" s="14"/>
      <c r="G266" s="14"/>
      <c r="H266" s="14"/>
      <c r="I266" s="14"/>
      <c r="J266" s="14"/>
    </row>
    <row r="267" spans="1:10" x14ac:dyDescent="0.2">
      <c r="A267" s="16">
        <v>1115</v>
      </c>
      <c r="B267" s="14" t="s">
        <v>118</v>
      </c>
      <c r="C267" s="143">
        <v>0</v>
      </c>
      <c r="D267" s="14"/>
      <c r="E267" s="14"/>
      <c r="F267" s="14"/>
      <c r="G267" s="14"/>
      <c r="H267" s="14"/>
      <c r="I267" s="14"/>
      <c r="J267" s="14"/>
    </row>
    <row r="268" spans="1:10" x14ac:dyDescent="0.2">
      <c r="A268" s="16">
        <v>1121</v>
      </c>
      <c r="B268" s="14" t="s">
        <v>119</v>
      </c>
      <c r="C268" s="143">
        <v>759902.74</v>
      </c>
      <c r="D268" s="14"/>
      <c r="E268" s="14"/>
      <c r="F268" s="14"/>
      <c r="G268" s="14"/>
      <c r="H268" s="14"/>
      <c r="I268" s="14"/>
      <c r="J268" s="14"/>
    </row>
    <row r="269" spans="1:10" x14ac:dyDescent="0.2">
      <c r="A269" s="14"/>
      <c r="B269" s="14"/>
      <c r="C269" s="143"/>
      <c r="D269" s="14"/>
      <c r="E269" s="14"/>
      <c r="F269" s="14"/>
      <c r="G269" s="14"/>
      <c r="H269" s="14"/>
      <c r="I269" s="14"/>
      <c r="J269" s="14"/>
    </row>
    <row r="270" spans="1:10" x14ac:dyDescent="0.2">
      <c r="A270" s="13" t="s">
        <v>89</v>
      </c>
      <c r="B270" s="13"/>
      <c r="C270" s="13"/>
      <c r="D270" s="13"/>
      <c r="E270" s="13"/>
      <c r="F270" s="13"/>
      <c r="G270" s="13"/>
      <c r="H270" s="13"/>
      <c r="I270" s="14"/>
      <c r="J270" s="14"/>
    </row>
    <row r="271" spans="1:10" x14ac:dyDescent="0.2">
      <c r="A271" s="15" t="s">
        <v>86</v>
      </c>
      <c r="B271" s="15" t="s">
        <v>83</v>
      </c>
      <c r="C271" s="15" t="s">
        <v>84</v>
      </c>
      <c r="D271" s="15">
        <v>2025</v>
      </c>
      <c r="E271" s="15">
        <v>2024</v>
      </c>
      <c r="F271" s="15">
        <v>2023</v>
      </c>
      <c r="G271" s="15">
        <v>2022</v>
      </c>
      <c r="H271" s="15" t="s">
        <v>115</v>
      </c>
      <c r="I271" s="14"/>
      <c r="J271" s="14"/>
    </row>
    <row r="272" spans="1:10" x14ac:dyDescent="0.2">
      <c r="A272" s="16">
        <v>1122</v>
      </c>
      <c r="B272" s="14" t="s">
        <v>121</v>
      </c>
      <c r="C272" s="143">
        <v>4373424.95</v>
      </c>
      <c r="D272" s="143">
        <v>4373424.95</v>
      </c>
      <c r="E272" s="143">
        <v>4373424.95</v>
      </c>
      <c r="F272" s="143">
        <v>4373424.95</v>
      </c>
      <c r="G272" s="143">
        <v>4494424.96</v>
      </c>
      <c r="H272" s="14" t="str">
        <f>+IF(OR(C272&lt;&gt;0,C273&lt;&gt;0),"","SIN INFORMACIÓN QUE REVELAR")</f>
        <v/>
      </c>
      <c r="I272" s="14"/>
      <c r="J272" s="14"/>
    </row>
    <row r="273" spans="1:10" x14ac:dyDescent="0.2">
      <c r="A273" s="16">
        <v>1124</v>
      </c>
      <c r="B273" s="14" t="s">
        <v>122</v>
      </c>
      <c r="C273" s="143">
        <v>0</v>
      </c>
      <c r="D273" s="143">
        <v>0</v>
      </c>
      <c r="E273" s="143">
        <v>0</v>
      </c>
      <c r="F273" s="143">
        <v>0</v>
      </c>
      <c r="G273" s="143">
        <v>0</v>
      </c>
      <c r="H273" s="14"/>
      <c r="I273" s="14"/>
      <c r="J273" s="14"/>
    </row>
    <row r="274" spans="1:10" x14ac:dyDescent="0.2">
      <c r="A274" s="14"/>
      <c r="B274" s="14"/>
      <c r="C274" s="143"/>
      <c r="D274" s="143"/>
      <c r="E274" s="143"/>
      <c r="F274" s="143"/>
      <c r="G274" s="143"/>
      <c r="H274" s="14"/>
      <c r="I274" s="14"/>
      <c r="J274" s="14"/>
    </row>
    <row r="275" spans="1:10" x14ac:dyDescent="0.2">
      <c r="A275" s="13" t="s">
        <v>90</v>
      </c>
      <c r="B275" s="13"/>
      <c r="C275" s="13"/>
      <c r="D275" s="13"/>
      <c r="E275" s="13"/>
      <c r="F275" s="13"/>
      <c r="G275" s="13"/>
      <c r="H275" s="13"/>
      <c r="I275" s="14"/>
      <c r="J275" s="14"/>
    </row>
    <row r="276" spans="1:10" x14ac:dyDescent="0.2">
      <c r="A276" s="15" t="s">
        <v>86</v>
      </c>
      <c r="B276" s="15" t="s">
        <v>83</v>
      </c>
      <c r="C276" s="15" t="s">
        <v>84</v>
      </c>
      <c r="D276" s="15" t="s">
        <v>123</v>
      </c>
      <c r="E276" s="15" t="s">
        <v>124</v>
      </c>
      <c r="F276" s="15" t="s">
        <v>125</v>
      </c>
      <c r="G276" s="15" t="s">
        <v>126</v>
      </c>
      <c r="H276" s="15" t="s">
        <v>127</v>
      </c>
      <c r="I276" s="14"/>
      <c r="J276" s="14"/>
    </row>
    <row r="277" spans="1:10" x14ac:dyDescent="0.2">
      <c r="A277" s="16">
        <v>1123</v>
      </c>
      <c r="B277" s="14" t="s">
        <v>128</v>
      </c>
      <c r="C277" s="143">
        <v>37155996.75</v>
      </c>
      <c r="D277" s="143">
        <v>37155996.75</v>
      </c>
      <c r="E277" s="143">
        <v>0</v>
      </c>
      <c r="F277" s="143">
        <v>0</v>
      </c>
      <c r="G277" s="143">
        <v>0</v>
      </c>
      <c r="H277" s="14" t="str">
        <f>IF(OR(C277&lt;&gt;0, C278&lt;&gt;0, C279&lt;&gt;0, C280&lt;&gt;0, C281&lt;&gt;0, C282&lt;&gt;0, C283&lt;&gt;0, C284&lt;&gt;0, C285&lt;&gt;0), "", "SIN INFORMACIÓN QUE REVELAR")</f>
        <v/>
      </c>
      <c r="I277" s="14"/>
      <c r="J277" s="14"/>
    </row>
    <row r="278" spans="1:10" x14ac:dyDescent="0.2">
      <c r="A278" s="16">
        <v>1125</v>
      </c>
      <c r="B278" s="14" t="s">
        <v>129</v>
      </c>
      <c r="C278" s="143">
        <v>19700.02</v>
      </c>
      <c r="D278" s="143">
        <v>19700.02</v>
      </c>
      <c r="E278" s="143">
        <v>0</v>
      </c>
      <c r="F278" s="143">
        <v>0</v>
      </c>
      <c r="G278" s="143">
        <v>0</v>
      </c>
      <c r="H278" s="14"/>
      <c r="I278" s="14"/>
      <c r="J278" s="14"/>
    </row>
    <row r="279" spans="1:10" x14ac:dyDescent="0.2">
      <c r="A279" s="16">
        <v>1126</v>
      </c>
      <c r="B279" s="14" t="s">
        <v>482</v>
      </c>
      <c r="C279" s="143">
        <v>0</v>
      </c>
      <c r="D279" s="143">
        <v>0</v>
      </c>
      <c r="E279" s="143">
        <v>0</v>
      </c>
      <c r="F279" s="143">
        <v>0</v>
      </c>
      <c r="G279" s="143">
        <v>0</v>
      </c>
      <c r="H279" s="14"/>
      <c r="I279" s="14"/>
      <c r="J279" s="14"/>
    </row>
    <row r="280" spans="1:10" x14ac:dyDescent="0.2">
      <c r="A280" s="16">
        <v>1129</v>
      </c>
      <c r="B280" s="14" t="s">
        <v>483</v>
      </c>
      <c r="C280" s="143">
        <v>2561</v>
      </c>
      <c r="D280" s="143">
        <v>2561</v>
      </c>
      <c r="E280" s="143">
        <v>0</v>
      </c>
      <c r="F280" s="143">
        <v>0</v>
      </c>
      <c r="G280" s="143">
        <v>0</v>
      </c>
      <c r="H280" s="14"/>
      <c r="I280" s="14"/>
      <c r="J280" s="14"/>
    </row>
    <row r="281" spans="1:10" x14ac:dyDescent="0.2">
      <c r="A281" s="16">
        <v>1131</v>
      </c>
      <c r="B281" s="14" t="s">
        <v>130</v>
      </c>
      <c r="C281" s="143">
        <v>5517614.2300000004</v>
      </c>
      <c r="D281" s="143">
        <v>5517614.2300000004</v>
      </c>
      <c r="E281" s="143">
        <v>0</v>
      </c>
      <c r="F281" s="143">
        <v>0</v>
      </c>
      <c r="G281" s="143">
        <v>0</v>
      </c>
      <c r="H281" s="14"/>
      <c r="I281" s="14"/>
      <c r="J281" s="14"/>
    </row>
    <row r="282" spans="1:10" x14ac:dyDescent="0.2">
      <c r="A282" s="16">
        <v>1132</v>
      </c>
      <c r="B282" s="14" t="s">
        <v>131</v>
      </c>
      <c r="C282" s="143">
        <v>0</v>
      </c>
      <c r="D282" s="143">
        <v>0</v>
      </c>
      <c r="E282" s="143">
        <v>0</v>
      </c>
      <c r="F282" s="143">
        <v>0</v>
      </c>
      <c r="G282" s="143">
        <v>0</v>
      </c>
      <c r="H282" s="14"/>
      <c r="I282" s="14"/>
      <c r="J282" s="14"/>
    </row>
    <row r="283" spans="1:10" x14ac:dyDescent="0.2">
      <c r="A283" s="16">
        <v>1133</v>
      </c>
      <c r="B283" s="14" t="s">
        <v>132</v>
      </c>
      <c r="C283" s="143">
        <v>0</v>
      </c>
      <c r="D283" s="143">
        <v>0</v>
      </c>
      <c r="E283" s="143">
        <v>0</v>
      </c>
      <c r="F283" s="143">
        <v>0</v>
      </c>
      <c r="G283" s="143">
        <v>0</v>
      </c>
      <c r="H283" s="14"/>
      <c r="I283" s="14"/>
      <c r="J283" s="14"/>
    </row>
    <row r="284" spans="1:10" x14ac:dyDescent="0.2">
      <c r="A284" s="16">
        <v>1134</v>
      </c>
      <c r="B284" s="14" t="s">
        <v>133</v>
      </c>
      <c r="C284" s="143">
        <v>2885539.67</v>
      </c>
      <c r="D284" s="143">
        <v>2885539.67</v>
      </c>
      <c r="E284" s="143">
        <v>0</v>
      </c>
      <c r="F284" s="143">
        <v>0</v>
      </c>
      <c r="G284" s="143">
        <v>0</v>
      </c>
      <c r="H284" s="14"/>
      <c r="I284" s="14"/>
      <c r="J284" s="14"/>
    </row>
    <row r="285" spans="1:10" x14ac:dyDescent="0.2">
      <c r="A285" s="16">
        <v>1139</v>
      </c>
      <c r="B285" s="14" t="s">
        <v>134</v>
      </c>
      <c r="C285" s="143">
        <v>0</v>
      </c>
      <c r="D285" s="143">
        <v>0</v>
      </c>
      <c r="E285" s="143">
        <v>0</v>
      </c>
      <c r="F285" s="143">
        <v>0</v>
      </c>
      <c r="G285" s="143">
        <v>0</v>
      </c>
      <c r="H285" s="14"/>
      <c r="I285" s="14"/>
      <c r="J285" s="14"/>
    </row>
    <row r="286" spans="1:10" x14ac:dyDescent="0.2">
      <c r="A286" s="14"/>
      <c r="B286" s="14"/>
      <c r="C286" s="14"/>
      <c r="D286" s="14"/>
      <c r="E286" s="14"/>
      <c r="F286" s="14"/>
      <c r="G286" s="14"/>
      <c r="H286" s="14"/>
      <c r="I286" s="14"/>
      <c r="J286" s="14"/>
    </row>
    <row r="287" spans="1:10" x14ac:dyDescent="0.2">
      <c r="A287" s="13" t="s">
        <v>484</v>
      </c>
      <c r="B287" s="13"/>
      <c r="C287" s="13"/>
      <c r="D287" s="13"/>
      <c r="E287" s="13"/>
      <c r="F287" s="13"/>
      <c r="G287" s="13"/>
      <c r="H287" s="13"/>
      <c r="I287" s="14"/>
      <c r="J287" s="14"/>
    </row>
    <row r="288" spans="1:10" x14ac:dyDescent="0.2">
      <c r="A288" s="15" t="s">
        <v>86</v>
      </c>
      <c r="B288" s="15" t="s">
        <v>83</v>
      </c>
      <c r="C288" s="15" t="s">
        <v>84</v>
      </c>
      <c r="D288" s="15" t="s">
        <v>93</v>
      </c>
      <c r="E288" s="15" t="s">
        <v>92</v>
      </c>
      <c r="F288" s="15" t="s">
        <v>135</v>
      </c>
      <c r="G288" s="15" t="s">
        <v>95</v>
      </c>
      <c r="H288" s="15"/>
      <c r="I288" s="14"/>
      <c r="J288" s="14"/>
    </row>
    <row r="289" spans="1:10" x14ac:dyDescent="0.2">
      <c r="A289" s="16">
        <v>1140</v>
      </c>
      <c r="B289" s="14" t="s">
        <v>136</v>
      </c>
      <c r="C289" s="143">
        <f>SUM(C290:C294)</f>
        <v>865.89</v>
      </c>
      <c r="D289" s="14"/>
      <c r="E289" s="14" t="str">
        <f>IF(OR(C289&lt;&gt;0, C290&lt;&gt;0, C291&lt;&gt;0, C292&lt;&gt;0, C293&lt;&gt;0, C294&lt;&gt;0), "", "SIN INFORMACIÓN QUE REVELAR")</f>
        <v/>
      </c>
      <c r="F289" s="14"/>
      <c r="G289" s="14"/>
      <c r="H289" s="14"/>
      <c r="I289" s="14"/>
      <c r="J289" s="14"/>
    </row>
    <row r="290" spans="1:10" x14ac:dyDescent="0.2">
      <c r="A290" s="16">
        <v>1141</v>
      </c>
      <c r="B290" s="14" t="s">
        <v>137</v>
      </c>
      <c r="C290" s="143">
        <v>865.89</v>
      </c>
      <c r="D290" s="14"/>
      <c r="E290" s="14"/>
      <c r="F290" s="14"/>
      <c r="G290" s="14"/>
      <c r="H290" s="14"/>
      <c r="I290" s="14"/>
      <c r="J290" s="14"/>
    </row>
    <row r="291" spans="1:10" x14ac:dyDescent="0.2">
      <c r="A291" s="16">
        <v>1142</v>
      </c>
      <c r="B291" s="14" t="s">
        <v>138</v>
      </c>
      <c r="C291" s="143">
        <v>0</v>
      </c>
      <c r="D291" s="14"/>
      <c r="E291" s="14"/>
      <c r="F291" s="14"/>
      <c r="G291" s="14"/>
      <c r="H291" s="14"/>
      <c r="I291" s="14"/>
      <c r="J291" s="14"/>
    </row>
    <row r="292" spans="1:10" x14ac:dyDescent="0.2">
      <c r="A292" s="16">
        <v>1143</v>
      </c>
      <c r="B292" s="14" t="s">
        <v>139</v>
      </c>
      <c r="C292" s="143">
        <v>0</v>
      </c>
      <c r="D292" s="14"/>
      <c r="E292" s="14"/>
      <c r="F292" s="14"/>
      <c r="G292" s="14"/>
      <c r="H292" s="14"/>
      <c r="I292" s="14"/>
      <c r="J292" s="14"/>
    </row>
    <row r="293" spans="1:10" x14ac:dyDescent="0.2">
      <c r="A293" s="16">
        <v>1144</v>
      </c>
      <c r="B293" s="14" t="s">
        <v>140</v>
      </c>
      <c r="C293" s="143">
        <v>0</v>
      </c>
      <c r="D293" s="14"/>
      <c r="E293" s="14"/>
      <c r="F293" s="14"/>
      <c r="G293" s="14"/>
      <c r="H293" s="14"/>
      <c r="I293" s="14"/>
      <c r="J293" s="14"/>
    </row>
    <row r="294" spans="1:10" x14ac:dyDescent="0.2">
      <c r="A294" s="16">
        <v>1145</v>
      </c>
      <c r="B294" s="14" t="s">
        <v>141</v>
      </c>
      <c r="C294" s="143">
        <v>0</v>
      </c>
      <c r="D294" s="14"/>
      <c r="E294" s="14"/>
      <c r="F294" s="14"/>
      <c r="G294" s="14"/>
      <c r="H294" s="14"/>
      <c r="I294" s="14"/>
      <c r="J294" s="14"/>
    </row>
    <row r="295" spans="1:10" x14ac:dyDescent="0.2">
      <c r="A295" s="14"/>
      <c r="B295" s="14"/>
      <c r="C295" s="14"/>
      <c r="D295" s="14"/>
      <c r="E295" s="14"/>
      <c r="F295" s="14"/>
      <c r="G295" s="14"/>
      <c r="H295" s="14"/>
      <c r="I295" s="14"/>
      <c r="J295" s="14"/>
    </row>
    <row r="296" spans="1:10" x14ac:dyDescent="0.2">
      <c r="A296" s="13" t="s">
        <v>142</v>
      </c>
      <c r="B296" s="13"/>
      <c r="C296" s="13"/>
      <c r="D296" s="13"/>
      <c r="E296" s="13"/>
      <c r="F296" s="13"/>
      <c r="G296" s="13"/>
      <c r="H296" s="13"/>
      <c r="I296" s="14"/>
      <c r="J296" s="14"/>
    </row>
    <row r="297" spans="1:10" x14ac:dyDescent="0.2">
      <c r="A297" s="15" t="s">
        <v>86</v>
      </c>
      <c r="B297" s="15" t="s">
        <v>83</v>
      </c>
      <c r="C297" s="15" t="s">
        <v>84</v>
      </c>
      <c r="D297" s="15" t="s">
        <v>91</v>
      </c>
      <c r="E297" s="15" t="s">
        <v>94</v>
      </c>
      <c r="F297" s="15" t="s">
        <v>143</v>
      </c>
      <c r="G297" s="15"/>
      <c r="H297" s="15"/>
      <c r="I297" s="14"/>
      <c r="J297" s="14"/>
    </row>
    <row r="298" spans="1:10" x14ac:dyDescent="0.2">
      <c r="A298" s="16">
        <v>1150</v>
      </c>
      <c r="B298" s="14" t="s">
        <v>144</v>
      </c>
      <c r="C298" s="143">
        <f>C299</f>
        <v>260329.38</v>
      </c>
      <c r="D298" s="14"/>
      <c r="E298" s="14" t="str">
        <f>+IF(OR(C298&lt;&gt;0,C299&lt;&gt;0),"","SIN INFORMACIÓN QUE REVELAR")</f>
        <v/>
      </c>
      <c r="F298" s="14"/>
      <c r="G298" s="14"/>
      <c r="H298" s="14"/>
      <c r="I298" s="14"/>
      <c r="J298" s="14"/>
    </row>
    <row r="299" spans="1:10" x14ac:dyDescent="0.2">
      <c r="A299" s="16">
        <v>1151</v>
      </c>
      <c r="B299" s="14" t="s">
        <v>145</v>
      </c>
      <c r="C299" s="143">
        <v>260329.38</v>
      </c>
      <c r="D299" s="14"/>
      <c r="E299" s="14"/>
      <c r="F299" s="14"/>
      <c r="G299" s="14"/>
      <c r="H299" s="14"/>
      <c r="I299" s="14"/>
      <c r="J299" s="14"/>
    </row>
    <row r="300" spans="1:10" x14ac:dyDescent="0.2">
      <c r="A300" s="14"/>
      <c r="B300" s="14"/>
      <c r="C300" s="14"/>
      <c r="D300" s="14"/>
      <c r="E300" s="14"/>
      <c r="F300" s="14"/>
      <c r="G300" s="14"/>
      <c r="H300" s="14"/>
      <c r="I300" s="14"/>
      <c r="J300" s="14"/>
    </row>
    <row r="301" spans="1:10" x14ac:dyDescent="0.2">
      <c r="A301" s="13" t="s">
        <v>96</v>
      </c>
      <c r="B301" s="13"/>
      <c r="C301" s="13"/>
      <c r="D301" s="13"/>
      <c r="E301" s="13"/>
      <c r="F301" s="13"/>
      <c r="G301" s="13"/>
      <c r="H301" s="13"/>
      <c r="I301" s="14"/>
      <c r="J301" s="14"/>
    </row>
    <row r="302" spans="1:10" x14ac:dyDescent="0.2">
      <c r="A302" s="15" t="s">
        <v>86</v>
      </c>
      <c r="B302" s="15" t="s">
        <v>83</v>
      </c>
      <c r="C302" s="15" t="s">
        <v>84</v>
      </c>
      <c r="D302" s="15" t="s">
        <v>85</v>
      </c>
      <c r="E302" s="15" t="s">
        <v>127</v>
      </c>
      <c r="F302" s="15"/>
      <c r="G302" s="15"/>
      <c r="H302" s="15"/>
      <c r="I302" s="14"/>
      <c r="J302" s="14"/>
    </row>
    <row r="303" spans="1:10" x14ac:dyDescent="0.2">
      <c r="A303" s="16">
        <v>1213</v>
      </c>
      <c r="B303" s="14" t="s">
        <v>146</v>
      </c>
      <c r="C303" s="143">
        <v>0</v>
      </c>
      <c r="D303" s="14"/>
      <c r="E303" s="14" t="str">
        <f>IF(OR(C303&lt;&gt;0),"","SIN INFORMACIÓN QUE REVELAR")</f>
        <v>SIN INFORMACIÓN QUE REVELAR</v>
      </c>
      <c r="F303" s="14"/>
      <c r="G303" s="14"/>
      <c r="H303" s="14"/>
      <c r="I303" s="14"/>
      <c r="J303" s="14"/>
    </row>
    <row r="304" spans="1:10" x14ac:dyDescent="0.2">
      <c r="A304" s="14"/>
      <c r="B304" s="14"/>
      <c r="C304" s="14"/>
      <c r="D304" s="14"/>
      <c r="E304" s="14"/>
      <c r="F304" s="14"/>
      <c r="G304" s="14"/>
      <c r="H304" s="14"/>
      <c r="I304" s="14"/>
      <c r="J304" s="14"/>
    </row>
    <row r="305" spans="1:10" x14ac:dyDescent="0.2">
      <c r="A305" s="13" t="s">
        <v>97</v>
      </c>
      <c r="B305" s="13"/>
      <c r="C305" s="13"/>
      <c r="D305" s="13"/>
      <c r="E305" s="13"/>
      <c r="F305" s="13"/>
      <c r="G305" s="13"/>
      <c r="H305" s="13"/>
      <c r="I305" s="14"/>
      <c r="J305" s="14"/>
    </row>
    <row r="306" spans="1:10" x14ac:dyDescent="0.2">
      <c r="A306" s="15" t="s">
        <v>86</v>
      </c>
      <c r="B306" s="15" t="s">
        <v>83</v>
      </c>
      <c r="C306" s="15" t="s">
        <v>84</v>
      </c>
      <c r="D306" s="15"/>
      <c r="E306" s="15"/>
      <c r="F306" s="15"/>
      <c r="G306" s="15"/>
      <c r="H306" s="15"/>
      <c r="I306" s="14"/>
      <c r="J306" s="14"/>
    </row>
    <row r="307" spans="1:10" x14ac:dyDescent="0.2">
      <c r="A307" s="16">
        <v>1211</v>
      </c>
      <c r="B307" s="14" t="s">
        <v>120</v>
      </c>
      <c r="C307" s="143">
        <v>0</v>
      </c>
      <c r="D307" s="14"/>
      <c r="E307" s="14" t="str">
        <f>+IF(OR(C307&lt;&gt;0,C308&lt;&gt;0,C309&lt;&gt;0),"","SIN INFORMACIÓN QUE REVELAR")</f>
        <v>SIN INFORMACIÓN QUE REVELAR</v>
      </c>
      <c r="F307" s="14"/>
      <c r="G307" s="14"/>
      <c r="H307" s="14"/>
      <c r="I307" s="14"/>
      <c r="J307" s="14"/>
    </row>
    <row r="308" spans="1:10" x14ac:dyDescent="0.2">
      <c r="A308" s="16">
        <v>1212</v>
      </c>
      <c r="B308" s="14" t="s">
        <v>553</v>
      </c>
      <c r="C308" s="143">
        <v>0</v>
      </c>
      <c r="D308" s="14"/>
      <c r="E308" s="14"/>
      <c r="F308" s="14"/>
      <c r="G308" s="14"/>
      <c r="H308" s="14"/>
      <c r="I308" s="14"/>
      <c r="J308" s="14"/>
    </row>
    <row r="309" spans="1:10" x14ac:dyDescent="0.2">
      <c r="A309" s="16">
        <v>1214</v>
      </c>
      <c r="B309" s="14" t="s">
        <v>147</v>
      </c>
      <c r="C309" s="143">
        <v>0</v>
      </c>
      <c r="D309" s="14"/>
      <c r="E309" s="14"/>
      <c r="F309" s="14"/>
      <c r="G309" s="14"/>
      <c r="H309" s="14"/>
      <c r="I309" s="14"/>
      <c r="J309" s="14"/>
    </row>
    <row r="310" spans="1:10" x14ac:dyDescent="0.2">
      <c r="A310" s="14"/>
      <c r="B310" s="14"/>
      <c r="C310" s="143"/>
      <c r="D310" s="14"/>
      <c r="E310" s="14"/>
      <c r="F310" s="14"/>
      <c r="G310" s="14"/>
      <c r="H310" s="14"/>
      <c r="I310" s="14"/>
      <c r="J310" s="14"/>
    </row>
    <row r="311" spans="1:10" x14ac:dyDescent="0.2">
      <c r="A311" s="13" t="s">
        <v>101</v>
      </c>
      <c r="B311" s="13"/>
      <c r="C311" s="13"/>
      <c r="D311" s="13"/>
      <c r="E311" s="13"/>
      <c r="F311" s="13"/>
      <c r="G311" s="13"/>
      <c r="H311" s="13"/>
      <c r="I311" s="13"/>
      <c r="J311" s="13"/>
    </row>
    <row r="312" spans="1:10" x14ac:dyDescent="0.2">
      <c r="A312" s="15" t="s">
        <v>86</v>
      </c>
      <c r="B312" s="15" t="s">
        <v>83</v>
      </c>
      <c r="C312" s="15" t="s">
        <v>84</v>
      </c>
      <c r="D312" s="15" t="s">
        <v>98</v>
      </c>
      <c r="E312" s="15" t="s">
        <v>99</v>
      </c>
      <c r="F312" s="15" t="s">
        <v>554</v>
      </c>
      <c r="G312" s="15" t="s">
        <v>555</v>
      </c>
      <c r="H312" s="15" t="s">
        <v>100</v>
      </c>
      <c r="I312" s="15" t="s">
        <v>556</v>
      </c>
      <c r="J312" s="15" t="s">
        <v>127</v>
      </c>
    </row>
    <row r="313" spans="1:10" x14ac:dyDescent="0.2">
      <c r="A313" s="16">
        <v>1230</v>
      </c>
      <c r="B313" s="14" t="s">
        <v>149</v>
      </c>
      <c r="C313" s="143">
        <f>SUM(C314:C320)</f>
        <v>284242945.84999996</v>
      </c>
      <c r="D313" s="143">
        <f>SUM(D314:D320)</f>
        <v>0</v>
      </c>
      <c r="E313" s="143">
        <f>SUM(E314:E320)</f>
        <v>56688992.729999997</v>
      </c>
      <c r="F313" s="14" t="str">
        <f>+IF(OR(C313&lt;&gt;0,C314&lt;&gt;0,C315&lt;&gt;0,C316&lt;&gt;0,C317&lt;&gt;0,C318&lt;&gt;0,C319&lt;&gt;0,C320&lt;&gt;0,C321&lt;&gt;0,C322&lt;&gt;0,C323&lt;&gt;0,C324&lt;&gt;0,C325&lt;&gt;0,C326&lt;&gt;0,C327&lt;&gt;0,C328&lt;&gt;0,C329&lt;&gt;0),"","SIN INFORMACIÓN QUE REVELAR")</f>
        <v/>
      </c>
      <c r="G313" s="14"/>
      <c r="H313" s="14"/>
      <c r="I313" s="14"/>
      <c r="J313" s="14"/>
    </row>
    <row r="314" spans="1:10" x14ac:dyDescent="0.2">
      <c r="A314" s="16">
        <v>1231</v>
      </c>
      <c r="B314" s="14" t="s">
        <v>150</v>
      </c>
      <c r="C314" s="143">
        <v>22333764.199999999</v>
      </c>
      <c r="D314" s="144"/>
      <c r="E314" s="144"/>
      <c r="F314" s="14"/>
      <c r="G314" s="14"/>
      <c r="H314" s="14"/>
      <c r="I314" s="14"/>
      <c r="J314" s="14"/>
    </row>
    <row r="315" spans="1:10" x14ac:dyDescent="0.2">
      <c r="A315" s="16">
        <v>1232</v>
      </c>
      <c r="B315" s="14" t="s">
        <v>151</v>
      </c>
      <c r="C315" s="143">
        <v>0</v>
      </c>
      <c r="D315" s="143">
        <v>0</v>
      </c>
      <c r="E315" s="143">
        <v>0</v>
      </c>
      <c r="F315" s="14"/>
      <c r="G315" s="14"/>
      <c r="H315" s="14"/>
      <c r="I315" s="14"/>
      <c r="J315" s="14"/>
    </row>
    <row r="316" spans="1:10" x14ac:dyDescent="0.2">
      <c r="A316" s="16">
        <v>1233</v>
      </c>
      <c r="B316" s="14" t="s">
        <v>152</v>
      </c>
      <c r="C316" s="143">
        <v>157256799.63999999</v>
      </c>
      <c r="D316" s="143">
        <v>0</v>
      </c>
      <c r="E316" s="143">
        <v>56698210.579999998</v>
      </c>
      <c r="F316" s="14"/>
      <c r="G316" s="14"/>
      <c r="H316" s="14"/>
      <c r="I316" s="14"/>
      <c r="J316" s="14"/>
    </row>
    <row r="317" spans="1:10" x14ac:dyDescent="0.2">
      <c r="A317" s="16">
        <v>1234</v>
      </c>
      <c r="B317" s="14" t="s">
        <v>153</v>
      </c>
      <c r="C317" s="143">
        <v>0</v>
      </c>
      <c r="D317" s="143">
        <v>0</v>
      </c>
      <c r="E317" s="143">
        <v>-9217.85</v>
      </c>
      <c r="F317" s="14"/>
      <c r="G317" s="14"/>
      <c r="H317" s="14"/>
      <c r="I317" s="14"/>
      <c r="J317" s="14"/>
    </row>
    <row r="318" spans="1:10" x14ac:dyDescent="0.2">
      <c r="A318" s="16">
        <v>1235</v>
      </c>
      <c r="B318" s="14" t="s">
        <v>154</v>
      </c>
      <c r="C318" s="143">
        <v>4825121.71</v>
      </c>
      <c r="D318" s="143">
        <v>0</v>
      </c>
      <c r="E318" s="143">
        <v>0</v>
      </c>
      <c r="F318" s="14"/>
      <c r="G318" s="14"/>
      <c r="H318" s="14"/>
      <c r="I318" s="14"/>
      <c r="J318" s="14"/>
    </row>
    <row r="319" spans="1:10" x14ac:dyDescent="0.2">
      <c r="A319" s="16">
        <v>1236</v>
      </c>
      <c r="B319" s="14" t="s">
        <v>155</v>
      </c>
      <c r="C319" s="143">
        <v>99827260.299999997</v>
      </c>
      <c r="D319" s="143">
        <v>0</v>
      </c>
      <c r="E319" s="143">
        <v>0</v>
      </c>
      <c r="F319" s="14"/>
      <c r="G319" s="14"/>
      <c r="H319" s="14"/>
      <c r="I319" s="14"/>
      <c r="J319" s="14"/>
    </row>
    <row r="320" spans="1:10" x14ac:dyDescent="0.2">
      <c r="A320" s="16">
        <v>1239</v>
      </c>
      <c r="B320" s="14" t="s">
        <v>156</v>
      </c>
      <c r="C320" s="143">
        <v>0</v>
      </c>
      <c r="D320" s="143">
        <v>0</v>
      </c>
      <c r="E320" s="143">
        <v>0</v>
      </c>
      <c r="F320" s="14"/>
      <c r="G320" s="14"/>
      <c r="H320" s="14"/>
      <c r="I320" s="14"/>
      <c r="J320" s="14"/>
    </row>
    <row r="321" spans="1:10" x14ac:dyDescent="0.2">
      <c r="A321" s="16">
        <v>1240</v>
      </c>
      <c r="B321" s="14" t="s">
        <v>157</v>
      </c>
      <c r="C321" s="143">
        <f>SUM(C322:C329)</f>
        <v>199963819.89000002</v>
      </c>
      <c r="D321" s="143">
        <f t="shared" ref="D321:E321" si="2">SUM(D322:D329)</f>
        <v>1300210.1100000001</v>
      </c>
      <c r="E321" s="143">
        <f t="shared" si="2"/>
        <v>179104142.08000001</v>
      </c>
      <c r="F321" s="14"/>
      <c r="G321" s="14"/>
      <c r="H321" s="14"/>
      <c r="I321" s="14"/>
      <c r="J321" s="14"/>
    </row>
    <row r="322" spans="1:10" x14ac:dyDescent="0.2">
      <c r="A322" s="16">
        <v>1241</v>
      </c>
      <c r="B322" s="14" t="s">
        <v>158</v>
      </c>
      <c r="C322" s="143">
        <v>102920556.92</v>
      </c>
      <c r="D322" s="143">
        <v>1028260.04</v>
      </c>
      <c r="E322" s="143">
        <v>95304324.260000005</v>
      </c>
      <c r="F322" s="14"/>
      <c r="G322" s="14"/>
      <c r="H322" s="14"/>
      <c r="I322" s="14"/>
      <c r="J322" s="14"/>
    </row>
    <row r="323" spans="1:10" x14ac:dyDescent="0.2">
      <c r="A323" s="16">
        <v>1242</v>
      </c>
      <c r="B323" s="14" t="s">
        <v>159</v>
      </c>
      <c r="C323" s="143">
        <v>24856061.34</v>
      </c>
      <c r="D323" s="143">
        <v>52476.19</v>
      </c>
      <c r="E323" s="143">
        <v>12790354.59</v>
      </c>
      <c r="F323" s="14"/>
      <c r="G323" s="14"/>
      <c r="H323" s="14"/>
      <c r="I323" s="14"/>
      <c r="J323" s="14"/>
    </row>
    <row r="324" spans="1:10" x14ac:dyDescent="0.2">
      <c r="A324" s="16">
        <v>1243</v>
      </c>
      <c r="B324" s="14" t="s">
        <v>160</v>
      </c>
      <c r="C324" s="143">
        <v>11165711.109999999</v>
      </c>
      <c r="D324" s="143">
        <v>10938.51</v>
      </c>
      <c r="E324" s="143">
        <v>10800797.85</v>
      </c>
      <c r="F324" s="14"/>
      <c r="G324" s="14"/>
      <c r="H324" s="14"/>
      <c r="I324" s="14"/>
      <c r="J324" s="14"/>
    </row>
    <row r="325" spans="1:10" x14ac:dyDescent="0.2">
      <c r="A325" s="16">
        <v>1244</v>
      </c>
      <c r="B325" s="14" t="s">
        <v>161</v>
      </c>
      <c r="C325" s="143">
        <v>8294243.9699999997</v>
      </c>
      <c r="D325" s="143">
        <v>7013.37</v>
      </c>
      <c r="E325" s="143">
        <v>10582082.029999999</v>
      </c>
      <c r="F325" s="14"/>
      <c r="G325" s="14"/>
      <c r="H325" s="14"/>
      <c r="I325" s="14"/>
      <c r="J325" s="14"/>
    </row>
    <row r="326" spans="1:10" x14ac:dyDescent="0.2">
      <c r="A326" s="16">
        <v>1245</v>
      </c>
      <c r="B326" s="14" t="s">
        <v>162</v>
      </c>
      <c r="C326" s="143">
        <v>0</v>
      </c>
      <c r="D326" s="143">
        <v>0</v>
      </c>
      <c r="E326" s="143">
        <v>0</v>
      </c>
      <c r="F326" s="14"/>
      <c r="G326" s="14"/>
      <c r="H326" s="14"/>
      <c r="I326" s="14"/>
      <c r="J326" s="14"/>
    </row>
    <row r="327" spans="1:10" x14ac:dyDescent="0.2">
      <c r="A327" s="16">
        <v>1246</v>
      </c>
      <c r="B327" s="14" t="s">
        <v>163</v>
      </c>
      <c r="C327" s="143">
        <v>50643901.219999999</v>
      </c>
      <c r="D327" s="143">
        <v>201522</v>
      </c>
      <c r="E327" s="143">
        <v>48261158.039999999</v>
      </c>
      <c r="F327" s="14"/>
      <c r="G327" s="14"/>
      <c r="H327" s="14"/>
      <c r="I327" s="14"/>
      <c r="J327" s="14"/>
    </row>
    <row r="328" spans="1:10" x14ac:dyDescent="0.2">
      <c r="A328" s="16">
        <v>1247</v>
      </c>
      <c r="B328" s="14" t="s">
        <v>164</v>
      </c>
      <c r="C328" s="143">
        <v>2083345.33</v>
      </c>
      <c r="D328" s="143">
        <v>0</v>
      </c>
      <c r="E328" s="143">
        <v>1365425.31</v>
      </c>
      <c r="F328" s="14"/>
      <c r="G328" s="14"/>
      <c r="H328" s="14"/>
      <c r="I328" s="14"/>
      <c r="J328" s="14"/>
    </row>
    <row r="329" spans="1:10" x14ac:dyDescent="0.2">
      <c r="A329" s="16">
        <v>1248</v>
      </c>
      <c r="B329" s="14" t="s">
        <v>165</v>
      </c>
      <c r="C329" s="143">
        <v>0</v>
      </c>
      <c r="D329" s="143">
        <v>0</v>
      </c>
      <c r="E329" s="143">
        <v>0</v>
      </c>
      <c r="F329" s="14"/>
      <c r="G329" s="14"/>
      <c r="H329" s="14"/>
      <c r="I329" s="14"/>
      <c r="J329" s="14"/>
    </row>
    <row r="330" spans="1:10" x14ac:dyDescent="0.2">
      <c r="A330" s="14"/>
      <c r="B330" s="14"/>
      <c r="C330" s="14"/>
      <c r="D330" s="14"/>
      <c r="E330" s="14"/>
      <c r="F330" s="14"/>
      <c r="G330" s="14"/>
      <c r="H330" s="14"/>
      <c r="I330" s="14"/>
      <c r="J330" s="14"/>
    </row>
    <row r="331" spans="1:10" x14ac:dyDescent="0.2">
      <c r="A331" s="13" t="s">
        <v>102</v>
      </c>
      <c r="B331" s="13"/>
      <c r="C331" s="13"/>
      <c r="D331" s="13"/>
      <c r="E331" s="13"/>
      <c r="F331" s="13"/>
      <c r="G331" s="13"/>
      <c r="H331" s="13"/>
      <c r="I331" s="13"/>
      <c r="J331" s="14"/>
    </row>
    <row r="332" spans="1:10" x14ac:dyDescent="0.2">
      <c r="A332" s="15" t="s">
        <v>86</v>
      </c>
      <c r="B332" s="15" t="s">
        <v>83</v>
      </c>
      <c r="C332" s="15" t="s">
        <v>84</v>
      </c>
      <c r="D332" s="15" t="s">
        <v>103</v>
      </c>
      <c r="E332" s="15" t="s">
        <v>166</v>
      </c>
      <c r="F332" s="15" t="s">
        <v>557</v>
      </c>
      <c r="G332" s="15" t="s">
        <v>148</v>
      </c>
      <c r="H332" s="15" t="s">
        <v>100</v>
      </c>
      <c r="I332" s="15" t="s">
        <v>127</v>
      </c>
      <c r="J332" s="14"/>
    </row>
    <row r="333" spans="1:10" x14ac:dyDescent="0.2">
      <c r="A333" s="16">
        <v>1250</v>
      </c>
      <c r="B333" s="14" t="s">
        <v>167</v>
      </c>
      <c r="C333" s="143">
        <f>SUM(C334:C338)</f>
        <v>2274229.64</v>
      </c>
      <c r="D333" s="143">
        <f>SUM(D334:D338)</f>
        <v>0</v>
      </c>
      <c r="E333" s="143">
        <f>SUM(E334:E338)</f>
        <v>4328160.17</v>
      </c>
      <c r="F333" s="14" t="str">
        <f>IF(OR(C333&lt;&gt;0,C334&lt;&gt;0,C335&lt;&gt;0,C336&lt;&gt;0,C337&lt;&gt;0,C338&lt;&gt;0,C339&lt;&gt;0,C340&lt;&gt;0,C341&lt;&gt;0,C342&lt;&gt;0,C343&lt;&gt;0,C344&lt;&gt;0,C345&lt;&gt;0),"","SIN INFORMACIÓN QUE REVELAR")</f>
        <v/>
      </c>
      <c r="G333" s="14"/>
      <c r="H333" s="14"/>
      <c r="I333" s="14"/>
      <c r="J333" s="14"/>
    </row>
    <row r="334" spans="1:10" x14ac:dyDescent="0.2">
      <c r="A334" s="16">
        <v>1251</v>
      </c>
      <c r="B334" s="14" t="s">
        <v>168</v>
      </c>
      <c r="C334" s="143">
        <v>2274229.64</v>
      </c>
      <c r="D334" s="143">
        <v>0</v>
      </c>
      <c r="E334" s="143">
        <v>2274229.63</v>
      </c>
      <c r="F334" s="14"/>
      <c r="G334" s="14"/>
      <c r="H334" s="14"/>
      <c r="I334" s="14"/>
      <c r="J334" s="14"/>
    </row>
    <row r="335" spans="1:10" x14ac:dyDescent="0.2">
      <c r="A335" s="16">
        <v>1252</v>
      </c>
      <c r="B335" s="14" t="s">
        <v>169</v>
      </c>
      <c r="C335" s="143">
        <v>0</v>
      </c>
      <c r="D335" s="143">
        <v>0</v>
      </c>
      <c r="E335" s="143">
        <v>0</v>
      </c>
      <c r="F335" s="14"/>
      <c r="G335" s="14"/>
      <c r="H335" s="14"/>
      <c r="I335" s="14"/>
      <c r="J335" s="14"/>
    </row>
    <row r="336" spans="1:10" x14ac:dyDescent="0.2">
      <c r="A336" s="16">
        <v>1253</v>
      </c>
      <c r="B336" s="14" t="s">
        <v>170</v>
      </c>
      <c r="C336" s="143">
        <v>0</v>
      </c>
      <c r="D336" s="143">
        <v>0</v>
      </c>
      <c r="E336" s="143">
        <v>0</v>
      </c>
      <c r="F336" s="14"/>
      <c r="G336" s="14"/>
      <c r="H336" s="14"/>
      <c r="I336" s="14"/>
      <c r="J336" s="14"/>
    </row>
    <row r="337" spans="1:10" x14ac:dyDescent="0.2">
      <c r="A337" s="16">
        <v>1254</v>
      </c>
      <c r="B337" s="14" t="s">
        <v>171</v>
      </c>
      <c r="C337" s="143">
        <v>0</v>
      </c>
      <c r="D337" s="143">
        <v>0</v>
      </c>
      <c r="E337" s="143">
        <v>0</v>
      </c>
      <c r="F337" s="14"/>
      <c r="G337" s="14"/>
      <c r="H337" s="14"/>
      <c r="I337" s="14"/>
      <c r="J337" s="14"/>
    </row>
    <row r="338" spans="1:10" x14ac:dyDescent="0.2">
      <c r="A338" s="16">
        <v>1259</v>
      </c>
      <c r="B338" s="14" t="s">
        <v>172</v>
      </c>
      <c r="C338" s="143">
        <v>0</v>
      </c>
      <c r="D338" s="143">
        <v>0</v>
      </c>
      <c r="E338" s="143">
        <v>2053930.54</v>
      </c>
      <c r="F338" s="14"/>
      <c r="G338" s="14"/>
      <c r="H338" s="14"/>
      <c r="I338" s="14"/>
      <c r="J338" s="14"/>
    </row>
    <row r="339" spans="1:10" x14ac:dyDescent="0.2">
      <c r="A339" s="16">
        <v>1270</v>
      </c>
      <c r="B339" s="14" t="s">
        <v>173</v>
      </c>
      <c r="C339" s="143">
        <f>SUM(C340:C345)</f>
        <v>2927584.04</v>
      </c>
      <c r="D339" s="144"/>
      <c r="E339" s="144"/>
      <c r="F339" s="14"/>
      <c r="G339" s="14"/>
      <c r="H339" s="14"/>
      <c r="I339" s="14"/>
      <c r="J339" s="14"/>
    </row>
    <row r="340" spans="1:10" x14ac:dyDescent="0.2">
      <c r="A340" s="16">
        <v>1271</v>
      </c>
      <c r="B340" s="14" t="s">
        <v>174</v>
      </c>
      <c r="C340" s="143">
        <v>0</v>
      </c>
      <c r="D340" s="144"/>
      <c r="E340" s="144"/>
      <c r="F340" s="14"/>
      <c r="G340" s="14"/>
      <c r="H340" s="14"/>
      <c r="I340" s="14"/>
      <c r="J340" s="14"/>
    </row>
    <row r="341" spans="1:10" x14ac:dyDescent="0.2">
      <c r="A341" s="16">
        <v>1272</v>
      </c>
      <c r="B341" s="14" t="s">
        <v>175</v>
      </c>
      <c r="C341" s="143">
        <v>0</v>
      </c>
      <c r="D341" s="144"/>
      <c r="E341" s="144"/>
      <c r="F341" s="14"/>
      <c r="G341" s="14"/>
      <c r="H341" s="14"/>
      <c r="I341" s="14"/>
      <c r="J341" s="14"/>
    </row>
    <row r="342" spans="1:10" x14ac:dyDescent="0.2">
      <c r="A342" s="16">
        <v>1273</v>
      </c>
      <c r="B342" s="14" t="s">
        <v>176</v>
      </c>
      <c r="C342" s="143">
        <v>0</v>
      </c>
      <c r="D342" s="144"/>
      <c r="E342" s="144"/>
      <c r="F342" s="14"/>
      <c r="G342" s="14"/>
      <c r="H342" s="14"/>
      <c r="I342" s="14"/>
      <c r="J342" s="14"/>
    </row>
    <row r="343" spans="1:10" x14ac:dyDescent="0.2">
      <c r="A343" s="16">
        <v>1274</v>
      </c>
      <c r="B343" s="14" t="s">
        <v>177</v>
      </c>
      <c r="C343" s="143">
        <v>0</v>
      </c>
      <c r="D343" s="144"/>
      <c r="E343" s="144"/>
      <c r="F343" s="14"/>
      <c r="G343" s="14"/>
      <c r="H343" s="14"/>
      <c r="I343" s="14"/>
      <c r="J343" s="14"/>
    </row>
    <row r="344" spans="1:10" x14ac:dyDescent="0.2">
      <c r="A344" s="16">
        <v>1275</v>
      </c>
      <c r="B344" s="14" t="s">
        <v>178</v>
      </c>
      <c r="C344" s="143">
        <v>0</v>
      </c>
      <c r="D344" s="144"/>
      <c r="E344" s="144"/>
      <c r="F344" s="14"/>
      <c r="G344" s="14"/>
      <c r="H344" s="14"/>
      <c r="I344" s="14"/>
      <c r="J344" s="14"/>
    </row>
    <row r="345" spans="1:10" x14ac:dyDescent="0.2">
      <c r="A345" s="16">
        <v>1279</v>
      </c>
      <c r="B345" s="14" t="s">
        <v>179</v>
      </c>
      <c r="C345" s="143">
        <v>2927584.04</v>
      </c>
      <c r="D345" s="144"/>
      <c r="E345" s="144"/>
      <c r="F345" s="14"/>
      <c r="G345" s="14"/>
      <c r="H345" s="14"/>
      <c r="I345" s="14"/>
      <c r="J345" s="14"/>
    </row>
    <row r="346" spans="1:10" x14ac:dyDescent="0.2">
      <c r="A346" s="14"/>
      <c r="B346" s="14"/>
      <c r="C346" s="14"/>
      <c r="D346" s="14"/>
      <c r="E346" s="14"/>
      <c r="F346" s="14"/>
      <c r="G346" s="14"/>
      <c r="H346" s="14"/>
      <c r="I346" s="14"/>
      <c r="J346" s="14"/>
    </row>
    <row r="347" spans="1:10" x14ac:dyDescent="0.2">
      <c r="A347" s="13" t="s">
        <v>104</v>
      </c>
      <c r="B347" s="13"/>
      <c r="C347" s="13"/>
      <c r="D347" s="13"/>
      <c r="E347" s="13"/>
      <c r="F347" s="13"/>
      <c r="G347" s="13"/>
      <c r="H347" s="13"/>
      <c r="I347" s="14"/>
      <c r="J347" s="14"/>
    </row>
    <row r="348" spans="1:10" x14ac:dyDescent="0.2">
      <c r="A348" s="15" t="s">
        <v>86</v>
      </c>
      <c r="B348" s="15" t="s">
        <v>83</v>
      </c>
      <c r="C348" s="15" t="s">
        <v>84</v>
      </c>
      <c r="D348" s="15" t="s">
        <v>180</v>
      </c>
      <c r="E348" s="15"/>
      <c r="F348" s="15"/>
      <c r="G348" s="15"/>
      <c r="H348" s="15"/>
      <c r="I348" s="14"/>
      <c r="J348" s="14"/>
    </row>
    <row r="349" spans="1:10" x14ac:dyDescent="0.2">
      <c r="A349" s="16">
        <v>1160</v>
      </c>
      <c r="B349" s="14" t="s">
        <v>181</v>
      </c>
      <c r="C349" s="143">
        <f>SUM(C350:C351)</f>
        <v>0</v>
      </c>
      <c r="D349" s="14"/>
      <c r="E349" s="14" t="str">
        <f>IF(OR(C349&lt;&gt;0,C350&lt;&gt;0,C351&lt;&gt;0),"","SIN INFORMACIÓN QUE REVELAR")</f>
        <v>SIN INFORMACIÓN QUE REVELAR</v>
      </c>
      <c r="F349" s="14"/>
      <c r="G349" s="14"/>
      <c r="H349" s="14"/>
      <c r="I349" s="14"/>
      <c r="J349" s="14"/>
    </row>
    <row r="350" spans="1:10" x14ac:dyDescent="0.2">
      <c r="A350" s="16">
        <v>1161</v>
      </c>
      <c r="B350" s="14" t="s">
        <v>182</v>
      </c>
      <c r="C350" s="143">
        <v>0</v>
      </c>
      <c r="D350" s="14"/>
      <c r="E350" s="14"/>
      <c r="F350" s="14"/>
      <c r="G350" s="14"/>
      <c r="H350" s="14"/>
      <c r="I350" s="14"/>
      <c r="J350" s="14"/>
    </row>
    <row r="351" spans="1:10" x14ac:dyDescent="0.2">
      <c r="A351" s="16">
        <v>1162</v>
      </c>
      <c r="B351" s="14" t="s">
        <v>183</v>
      </c>
      <c r="C351" s="143">
        <v>0</v>
      </c>
      <c r="D351" s="14"/>
      <c r="E351" s="14"/>
      <c r="F351" s="14"/>
      <c r="G351" s="14"/>
      <c r="H351" s="14"/>
      <c r="I351" s="14"/>
      <c r="J351" s="14"/>
    </row>
    <row r="352" spans="1:10" x14ac:dyDescent="0.2">
      <c r="A352" s="14"/>
      <c r="B352" s="14"/>
      <c r="C352" s="143"/>
      <c r="D352" s="14"/>
      <c r="E352" s="14"/>
      <c r="F352" s="14"/>
      <c r="G352" s="14"/>
      <c r="H352" s="14"/>
      <c r="I352" s="14"/>
      <c r="J352" s="14"/>
    </row>
    <row r="353" spans="1:10" x14ac:dyDescent="0.2">
      <c r="A353" s="13" t="s">
        <v>558</v>
      </c>
      <c r="B353" s="13"/>
      <c r="C353" s="13"/>
      <c r="D353" s="13"/>
      <c r="E353" s="13"/>
      <c r="F353" s="13"/>
      <c r="G353" s="13"/>
      <c r="H353" s="13"/>
      <c r="I353" s="14"/>
      <c r="J353" s="14"/>
    </row>
    <row r="354" spans="1:10" x14ac:dyDescent="0.2">
      <c r="A354" s="15" t="s">
        <v>86</v>
      </c>
      <c r="B354" s="15" t="s">
        <v>83</v>
      </c>
      <c r="C354" s="15" t="s">
        <v>84</v>
      </c>
      <c r="D354" s="15" t="s">
        <v>127</v>
      </c>
      <c r="E354" s="15"/>
      <c r="F354" s="15"/>
      <c r="G354" s="15"/>
      <c r="H354" s="15"/>
      <c r="I354" s="14"/>
      <c r="J354" s="14"/>
    </row>
    <row r="355" spans="1:10" x14ac:dyDescent="0.2">
      <c r="A355" s="16">
        <v>1190</v>
      </c>
      <c r="B355" s="14" t="s">
        <v>492</v>
      </c>
      <c r="C355" s="143">
        <f>SUM(C356:C359)</f>
        <v>86519.35</v>
      </c>
      <c r="D355" s="14"/>
      <c r="E355" s="14" t="str">
        <f>IF(OR(C355&lt;&gt;0,C356&lt;&gt;0,C357&lt;&gt;0,C358&lt;&gt;0,C359&lt;&gt;0,C360&lt;&gt;0,C361&lt;&gt;0,C362&lt;&gt;0,C363&lt;&gt;0),"","SIN INFORMACIÓN QUE REVELAR")</f>
        <v/>
      </c>
      <c r="F355" s="14"/>
      <c r="G355" s="14"/>
      <c r="H355" s="14"/>
      <c r="I355" s="14"/>
      <c r="J355" s="14"/>
    </row>
    <row r="356" spans="1:10" x14ac:dyDescent="0.2">
      <c r="A356" s="16">
        <v>1191</v>
      </c>
      <c r="B356" s="14" t="s">
        <v>485</v>
      </c>
      <c r="C356" s="143">
        <v>86519.35</v>
      </c>
      <c r="D356" s="14"/>
      <c r="E356" s="14"/>
      <c r="F356" s="14"/>
      <c r="G356" s="14"/>
      <c r="H356" s="14"/>
      <c r="I356" s="14"/>
      <c r="J356" s="14"/>
    </row>
    <row r="357" spans="1:10" x14ac:dyDescent="0.2">
      <c r="A357" s="16">
        <v>1192</v>
      </c>
      <c r="B357" s="14" t="s">
        <v>486</v>
      </c>
      <c r="C357" s="143">
        <v>0</v>
      </c>
      <c r="D357" s="14"/>
      <c r="E357" s="14"/>
      <c r="F357" s="14"/>
      <c r="G357" s="14"/>
      <c r="H357" s="14"/>
      <c r="I357" s="14"/>
      <c r="J357" s="14"/>
    </row>
    <row r="358" spans="1:10" x14ac:dyDescent="0.2">
      <c r="A358" s="16">
        <v>1193</v>
      </c>
      <c r="B358" s="14" t="s">
        <v>487</v>
      </c>
      <c r="C358" s="143">
        <v>0</v>
      </c>
      <c r="D358" s="14"/>
      <c r="E358" s="14"/>
      <c r="F358" s="14"/>
      <c r="G358" s="14"/>
      <c r="H358" s="14"/>
      <c r="I358" s="14"/>
      <c r="J358" s="14"/>
    </row>
    <row r="359" spans="1:10" x14ac:dyDescent="0.2">
      <c r="A359" s="16">
        <v>1194</v>
      </c>
      <c r="B359" s="14" t="s">
        <v>488</v>
      </c>
      <c r="C359" s="143">
        <v>0</v>
      </c>
      <c r="D359" s="14"/>
      <c r="E359" s="14"/>
      <c r="F359" s="14"/>
      <c r="G359" s="14"/>
      <c r="H359" s="14"/>
      <c r="I359" s="14"/>
      <c r="J359" s="14"/>
    </row>
    <row r="360" spans="1:10" x14ac:dyDescent="0.2">
      <c r="A360" s="16">
        <v>1290</v>
      </c>
      <c r="B360" s="14" t="s">
        <v>184</v>
      </c>
      <c r="C360" s="143">
        <f>SUM(C361:C363)</f>
        <v>0</v>
      </c>
      <c r="D360" s="14"/>
      <c r="E360" s="14"/>
      <c r="F360" s="14"/>
      <c r="G360" s="14"/>
      <c r="H360" s="14"/>
      <c r="I360" s="14"/>
      <c r="J360" s="14"/>
    </row>
    <row r="361" spans="1:10" x14ac:dyDescent="0.2">
      <c r="A361" s="16">
        <v>1291</v>
      </c>
      <c r="B361" s="14" t="s">
        <v>185</v>
      </c>
      <c r="C361" s="143">
        <v>0</v>
      </c>
      <c r="D361" s="14"/>
      <c r="E361" s="14"/>
      <c r="F361" s="14"/>
      <c r="G361" s="14"/>
      <c r="H361" s="14"/>
      <c r="I361" s="14"/>
      <c r="J361" s="14"/>
    </row>
    <row r="362" spans="1:10" x14ac:dyDescent="0.2">
      <c r="A362" s="16">
        <v>1292</v>
      </c>
      <c r="B362" s="14" t="s">
        <v>186</v>
      </c>
      <c r="C362" s="143">
        <v>0</v>
      </c>
      <c r="D362" s="14"/>
      <c r="E362" s="14"/>
      <c r="F362" s="14"/>
      <c r="G362" s="14"/>
      <c r="H362" s="14"/>
      <c r="I362" s="14"/>
      <c r="J362" s="14"/>
    </row>
    <row r="363" spans="1:10" x14ac:dyDescent="0.2">
      <c r="A363" s="16">
        <v>1293</v>
      </c>
      <c r="B363" s="14" t="s">
        <v>187</v>
      </c>
      <c r="C363" s="143">
        <v>0</v>
      </c>
      <c r="D363" s="14"/>
      <c r="E363" s="14"/>
      <c r="F363" s="14"/>
      <c r="G363" s="14"/>
      <c r="H363" s="14"/>
      <c r="I363" s="14"/>
      <c r="J363" s="14"/>
    </row>
    <row r="364" spans="1:10" x14ac:dyDescent="0.2">
      <c r="A364" s="14"/>
      <c r="B364" s="14"/>
      <c r="C364" s="143"/>
      <c r="D364" s="14"/>
      <c r="E364" s="14"/>
      <c r="F364" s="14"/>
      <c r="G364" s="14"/>
      <c r="H364" s="14"/>
      <c r="I364" s="14"/>
      <c r="J364" s="14"/>
    </row>
    <row r="365" spans="1:10" x14ac:dyDescent="0.2">
      <c r="A365" s="13" t="s">
        <v>105</v>
      </c>
      <c r="B365" s="13"/>
      <c r="C365" s="13"/>
      <c r="D365" s="13"/>
      <c r="E365" s="13"/>
      <c r="F365" s="13"/>
      <c r="G365" s="13"/>
      <c r="H365" s="13"/>
      <c r="I365" s="14"/>
      <c r="J365" s="14"/>
    </row>
    <row r="366" spans="1:10" x14ac:dyDescent="0.2">
      <c r="A366" s="15" t="s">
        <v>86</v>
      </c>
      <c r="B366" s="15" t="s">
        <v>83</v>
      </c>
      <c r="C366" s="15" t="s">
        <v>84</v>
      </c>
      <c r="D366" s="15" t="s">
        <v>123</v>
      </c>
      <c r="E366" s="15" t="s">
        <v>124</v>
      </c>
      <c r="F366" s="15" t="s">
        <v>125</v>
      </c>
      <c r="G366" s="15" t="s">
        <v>188</v>
      </c>
      <c r="H366" s="15" t="s">
        <v>577</v>
      </c>
      <c r="I366" s="14"/>
      <c r="J366" s="14"/>
    </row>
    <row r="367" spans="1:10" x14ac:dyDescent="0.2">
      <c r="A367" s="16">
        <v>2110</v>
      </c>
      <c r="B367" s="14" t="s">
        <v>189</v>
      </c>
      <c r="C367" s="143">
        <f>SUM(C368:C376)</f>
        <v>18725042.239999998</v>
      </c>
      <c r="D367" s="143">
        <f>SUM(D368:D376)</f>
        <v>18725042.239999998</v>
      </c>
      <c r="E367" s="143">
        <f>SUM(E368:E376)</f>
        <v>0</v>
      </c>
      <c r="F367" s="143">
        <f>SUM(F368:F376)</f>
        <v>0</v>
      </c>
      <c r="G367" s="143">
        <f>SUM(G368:G376)</f>
        <v>0</v>
      </c>
      <c r="H367" s="14" t="str">
        <f>IF(OR(C367&lt;&gt;0,C368&lt;&gt;0,C369&lt;&gt;0,C370&lt;&gt;0,C371&lt;&gt;0,C372&lt;&gt;0,C373&lt;&gt;0,C374&lt;&gt;0,C375&lt;&gt;0,C376&lt;&gt;0,C377&lt;&gt;0,C378&lt;&gt;0,C379&lt;&gt;0,C380&lt;&gt;0),"","SIN INFORMACIÓN QUE REVELAR")</f>
        <v/>
      </c>
      <c r="I367" s="14"/>
      <c r="J367" s="14"/>
    </row>
    <row r="368" spans="1:10" x14ac:dyDescent="0.2">
      <c r="A368" s="16">
        <v>2111</v>
      </c>
      <c r="B368" s="14" t="s">
        <v>190</v>
      </c>
      <c r="C368" s="143">
        <v>284732.25</v>
      </c>
      <c r="D368" s="143">
        <f>C368</f>
        <v>284732.25</v>
      </c>
      <c r="E368" s="143">
        <v>0</v>
      </c>
      <c r="F368" s="143">
        <v>0</v>
      </c>
      <c r="G368" s="143">
        <v>0</v>
      </c>
      <c r="H368" s="14"/>
      <c r="I368" s="14"/>
      <c r="J368" s="14"/>
    </row>
    <row r="369" spans="1:10" x14ac:dyDescent="0.2">
      <c r="A369" s="16">
        <v>2112</v>
      </c>
      <c r="B369" s="14" t="s">
        <v>191</v>
      </c>
      <c r="C369" s="143">
        <v>-221120.72</v>
      </c>
      <c r="D369" s="143">
        <f t="shared" ref="D369:D376" si="3">C369</f>
        <v>-221120.72</v>
      </c>
      <c r="E369" s="143">
        <v>0</v>
      </c>
      <c r="F369" s="143">
        <v>0</v>
      </c>
      <c r="G369" s="143">
        <v>0</v>
      </c>
      <c r="H369" s="14"/>
      <c r="I369" s="14"/>
      <c r="J369" s="14"/>
    </row>
    <row r="370" spans="1:10" x14ac:dyDescent="0.2">
      <c r="A370" s="16">
        <v>2113</v>
      </c>
      <c r="B370" s="14" t="s">
        <v>192</v>
      </c>
      <c r="C370" s="143">
        <v>1469232.74</v>
      </c>
      <c r="D370" s="143">
        <f t="shared" si="3"/>
        <v>1469232.74</v>
      </c>
      <c r="E370" s="143">
        <v>0</v>
      </c>
      <c r="F370" s="143">
        <v>0</v>
      </c>
      <c r="G370" s="143">
        <v>0</v>
      </c>
      <c r="H370" s="14"/>
      <c r="I370" s="14"/>
      <c r="J370" s="14"/>
    </row>
    <row r="371" spans="1:10" x14ac:dyDescent="0.2">
      <c r="A371" s="16">
        <v>2114</v>
      </c>
      <c r="B371" s="14" t="s">
        <v>193</v>
      </c>
      <c r="C371" s="143">
        <v>0</v>
      </c>
      <c r="D371" s="143">
        <f t="shared" si="3"/>
        <v>0</v>
      </c>
      <c r="E371" s="143">
        <v>0</v>
      </c>
      <c r="F371" s="143">
        <v>0</v>
      </c>
      <c r="G371" s="143">
        <v>0</v>
      </c>
      <c r="H371" s="14"/>
      <c r="I371" s="14"/>
      <c r="J371" s="14"/>
    </row>
    <row r="372" spans="1:10" x14ac:dyDescent="0.2">
      <c r="A372" s="16">
        <v>2115</v>
      </c>
      <c r="B372" s="14" t="s">
        <v>194</v>
      </c>
      <c r="C372" s="143">
        <v>0</v>
      </c>
      <c r="D372" s="143">
        <f t="shared" si="3"/>
        <v>0</v>
      </c>
      <c r="E372" s="143">
        <v>0</v>
      </c>
      <c r="F372" s="143">
        <v>0</v>
      </c>
      <c r="G372" s="143">
        <v>0</v>
      </c>
      <c r="H372" s="14"/>
      <c r="I372" s="14"/>
      <c r="J372" s="14"/>
    </row>
    <row r="373" spans="1:10" x14ac:dyDescent="0.2">
      <c r="A373" s="16">
        <v>2116</v>
      </c>
      <c r="B373" s="14" t="s">
        <v>195</v>
      </c>
      <c r="C373" s="143">
        <v>0</v>
      </c>
      <c r="D373" s="143">
        <f t="shared" si="3"/>
        <v>0</v>
      </c>
      <c r="E373" s="143">
        <v>0</v>
      </c>
      <c r="F373" s="143">
        <v>0</v>
      </c>
      <c r="G373" s="143">
        <v>0</v>
      </c>
      <c r="H373" s="14"/>
      <c r="I373" s="14"/>
      <c r="J373" s="14"/>
    </row>
    <row r="374" spans="1:10" x14ac:dyDescent="0.2">
      <c r="A374" s="16">
        <v>2117</v>
      </c>
      <c r="B374" s="14" t="s">
        <v>196</v>
      </c>
      <c r="C374" s="143">
        <v>2524808.6800000002</v>
      </c>
      <c r="D374" s="143">
        <f t="shared" si="3"/>
        <v>2524808.6800000002</v>
      </c>
      <c r="E374" s="143">
        <v>0</v>
      </c>
      <c r="F374" s="143">
        <v>0</v>
      </c>
      <c r="G374" s="143">
        <v>0</v>
      </c>
      <c r="H374" s="14"/>
      <c r="I374" s="14"/>
      <c r="J374" s="14"/>
    </row>
    <row r="375" spans="1:10" x14ac:dyDescent="0.2">
      <c r="A375" s="16">
        <v>2118</v>
      </c>
      <c r="B375" s="14" t="s">
        <v>197</v>
      </c>
      <c r="C375" s="143">
        <v>0</v>
      </c>
      <c r="D375" s="143">
        <f t="shared" si="3"/>
        <v>0</v>
      </c>
      <c r="E375" s="143">
        <v>0</v>
      </c>
      <c r="F375" s="143">
        <v>0</v>
      </c>
      <c r="G375" s="143">
        <v>0</v>
      </c>
      <c r="H375" s="14"/>
      <c r="I375" s="14"/>
      <c r="J375" s="14"/>
    </row>
    <row r="376" spans="1:10" x14ac:dyDescent="0.2">
      <c r="A376" s="16">
        <v>2119</v>
      </c>
      <c r="B376" s="14" t="s">
        <v>198</v>
      </c>
      <c r="C376" s="143">
        <v>14667389.289999999</v>
      </c>
      <c r="D376" s="143">
        <f t="shared" si="3"/>
        <v>14667389.289999999</v>
      </c>
      <c r="E376" s="143">
        <v>0</v>
      </c>
      <c r="F376" s="143">
        <v>0</v>
      </c>
      <c r="G376" s="143">
        <v>0</v>
      </c>
      <c r="H376" s="14"/>
      <c r="I376" s="14"/>
      <c r="J376" s="14"/>
    </row>
    <row r="377" spans="1:10" x14ac:dyDescent="0.2">
      <c r="A377" s="16">
        <v>2120</v>
      </c>
      <c r="B377" s="14" t="s">
        <v>199</v>
      </c>
      <c r="C377" s="143">
        <f>SUM(C378:C380)</f>
        <v>0</v>
      </c>
      <c r="D377" s="143">
        <f t="shared" ref="D377:G377" si="4">SUM(D378:D380)</f>
        <v>0</v>
      </c>
      <c r="E377" s="143">
        <f t="shared" si="4"/>
        <v>0</v>
      </c>
      <c r="F377" s="143">
        <f t="shared" si="4"/>
        <v>0</v>
      </c>
      <c r="G377" s="143">
        <f t="shared" si="4"/>
        <v>0</v>
      </c>
      <c r="H377" s="14"/>
      <c r="I377" s="14"/>
      <c r="J377" s="14"/>
    </row>
    <row r="378" spans="1:10" x14ac:dyDescent="0.2">
      <c r="A378" s="16">
        <v>2121</v>
      </c>
      <c r="B378" s="14" t="s">
        <v>200</v>
      </c>
      <c r="C378" s="143">
        <v>0</v>
      </c>
      <c r="D378" s="143">
        <f>C378</f>
        <v>0</v>
      </c>
      <c r="E378" s="143">
        <v>0</v>
      </c>
      <c r="F378" s="143">
        <v>0</v>
      </c>
      <c r="G378" s="143">
        <v>0</v>
      </c>
      <c r="H378" s="14"/>
      <c r="I378" s="14"/>
      <c r="J378" s="14"/>
    </row>
    <row r="379" spans="1:10" x14ac:dyDescent="0.2">
      <c r="A379" s="16">
        <v>2122</v>
      </c>
      <c r="B379" s="14" t="s">
        <v>201</v>
      </c>
      <c r="C379" s="143">
        <v>0</v>
      </c>
      <c r="D379" s="143">
        <f t="shared" ref="D379:D380" si="5">C379</f>
        <v>0</v>
      </c>
      <c r="E379" s="143">
        <v>0</v>
      </c>
      <c r="F379" s="143">
        <v>0</v>
      </c>
      <c r="G379" s="143">
        <v>0</v>
      </c>
      <c r="H379" s="14"/>
      <c r="I379" s="14"/>
      <c r="J379" s="14"/>
    </row>
    <row r="380" spans="1:10" x14ac:dyDescent="0.2">
      <c r="A380" s="16">
        <v>2129</v>
      </c>
      <c r="B380" s="14" t="s">
        <v>202</v>
      </c>
      <c r="C380" s="143">
        <v>0</v>
      </c>
      <c r="D380" s="143">
        <f t="shared" si="5"/>
        <v>0</v>
      </c>
      <c r="E380" s="143">
        <v>0</v>
      </c>
      <c r="F380" s="143">
        <v>0</v>
      </c>
      <c r="G380" s="143">
        <v>0</v>
      </c>
      <c r="H380" s="14"/>
      <c r="I380" s="14"/>
      <c r="J380" s="14"/>
    </row>
    <row r="381" spans="1:10" x14ac:dyDescent="0.2">
      <c r="A381" s="14"/>
      <c r="B381" s="14"/>
      <c r="C381" s="14"/>
      <c r="D381" s="14"/>
      <c r="E381" s="14"/>
      <c r="F381" s="14"/>
      <c r="G381" s="14"/>
      <c r="H381" s="14"/>
      <c r="I381" s="14"/>
      <c r="J381" s="14"/>
    </row>
    <row r="382" spans="1:10" x14ac:dyDescent="0.2">
      <c r="A382" s="13" t="s">
        <v>106</v>
      </c>
      <c r="B382" s="13"/>
      <c r="C382" s="13"/>
      <c r="D382" s="13"/>
      <c r="E382" s="13"/>
      <c r="F382" s="13"/>
      <c r="G382" s="13"/>
      <c r="H382" s="13"/>
      <c r="I382" s="14"/>
      <c r="J382" s="14"/>
    </row>
    <row r="383" spans="1:10" x14ac:dyDescent="0.2">
      <c r="A383" s="15" t="s">
        <v>86</v>
      </c>
      <c r="B383" s="15" t="s">
        <v>83</v>
      </c>
      <c r="C383" s="15" t="s">
        <v>84</v>
      </c>
      <c r="D383" s="15" t="s">
        <v>87</v>
      </c>
      <c r="E383" s="15" t="s">
        <v>127</v>
      </c>
      <c r="F383" s="15"/>
      <c r="G383" s="15"/>
      <c r="H383" s="15"/>
      <c r="I383" s="14"/>
      <c r="J383" s="14"/>
    </row>
    <row r="384" spans="1:10" x14ac:dyDescent="0.2">
      <c r="A384" s="16">
        <v>2160</v>
      </c>
      <c r="B384" s="14" t="s">
        <v>203</v>
      </c>
      <c r="C384" s="143">
        <f>SUM(C385:C390)</f>
        <v>72010</v>
      </c>
      <c r="D384" s="14"/>
      <c r="E384" s="14" t="str">
        <f>IF(OR(C384&lt;&gt;0,C385&lt;&gt;0,C386&lt;&gt;0,C387&lt;&gt;0,C388&lt;&gt;0,C389&lt;&gt;0,C390&lt;&gt;0,C391&lt;&gt;0,C392&lt;&gt;0,C393&lt;&gt;0,C394&lt;&gt;0,C395&lt;&gt;0,C396&lt;&gt;0,C397&lt;&gt;0),"","SIN INFORMACIÓN QUE REVELAR")</f>
        <v/>
      </c>
      <c r="F384" s="14"/>
      <c r="G384" s="14"/>
      <c r="H384" s="14"/>
      <c r="I384" s="14"/>
      <c r="J384" s="14"/>
    </row>
    <row r="385" spans="1:10" x14ac:dyDescent="0.2">
      <c r="A385" s="16">
        <v>2161</v>
      </c>
      <c r="B385" s="14" t="s">
        <v>204</v>
      </c>
      <c r="C385" s="143">
        <v>72010</v>
      </c>
      <c r="D385" s="14"/>
      <c r="E385" s="14"/>
      <c r="F385" s="14"/>
      <c r="G385" s="14"/>
      <c r="H385" s="14"/>
      <c r="I385" s="14"/>
      <c r="J385" s="14"/>
    </row>
    <row r="386" spans="1:10" x14ac:dyDescent="0.2">
      <c r="A386" s="16">
        <v>2162</v>
      </c>
      <c r="B386" s="14" t="s">
        <v>205</v>
      </c>
      <c r="C386" s="143">
        <v>0</v>
      </c>
      <c r="D386" s="14"/>
      <c r="E386" s="14"/>
      <c r="F386" s="14"/>
      <c r="G386" s="14"/>
      <c r="H386" s="14"/>
      <c r="I386" s="14"/>
      <c r="J386" s="14"/>
    </row>
    <row r="387" spans="1:10" x14ac:dyDescent="0.2">
      <c r="A387" s="16">
        <v>2163</v>
      </c>
      <c r="B387" s="14" t="s">
        <v>206</v>
      </c>
      <c r="C387" s="143">
        <v>0</v>
      </c>
      <c r="D387" s="14"/>
      <c r="E387" s="14"/>
      <c r="F387" s="14"/>
      <c r="G387" s="14"/>
      <c r="H387" s="14"/>
      <c r="I387" s="14"/>
      <c r="J387" s="14"/>
    </row>
    <row r="388" spans="1:10" x14ac:dyDescent="0.2">
      <c r="A388" s="16">
        <v>2164</v>
      </c>
      <c r="B388" s="14" t="s">
        <v>207</v>
      </c>
      <c r="C388" s="143">
        <v>0</v>
      </c>
      <c r="D388" s="14"/>
      <c r="E388" s="14"/>
      <c r="F388" s="14"/>
      <c r="G388" s="14"/>
      <c r="H388" s="14"/>
      <c r="I388" s="14"/>
      <c r="J388" s="14"/>
    </row>
    <row r="389" spans="1:10" x14ac:dyDescent="0.2">
      <c r="A389" s="16">
        <v>2165</v>
      </c>
      <c r="B389" s="14" t="s">
        <v>208</v>
      </c>
      <c r="C389" s="143">
        <v>0</v>
      </c>
      <c r="D389" s="14"/>
      <c r="E389" s="14"/>
      <c r="F389" s="14"/>
      <c r="G389" s="14"/>
      <c r="H389" s="14"/>
      <c r="I389" s="14"/>
      <c r="J389" s="14"/>
    </row>
    <row r="390" spans="1:10" x14ac:dyDescent="0.2">
      <c r="A390" s="16">
        <v>2166</v>
      </c>
      <c r="B390" s="14" t="s">
        <v>209</v>
      </c>
      <c r="C390" s="143">
        <v>0</v>
      </c>
      <c r="D390" s="14"/>
      <c r="E390" s="14"/>
      <c r="F390" s="14"/>
      <c r="G390" s="14"/>
      <c r="H390" s="14"/>
      <c r="I390" s="14"/>
      <c r="J390" s="14"/>
    </row>
    <row r="391" spans="1:10" x14ac:dyDescent="0.2">
      <c r="A391" s="16">
        <v>2250</v>
      </c>
      <c r="B391" s="14" t="s">
        <v>210</v>
      </c>
      <c r="C391" s="143">
        <f>SUM(C392:C397)</f>
        <v>0</v>
      </c>
      <c r="D391" s="14"/>
      <c r="E391" s="14"/>
      <c r="F391" s="14"/>
      <c r="G391" s="14"/>
      <c r="H391" s="14"/>
      <c r="I391" s="14"/>
      <c r="J391" s="14"/>
    </row>
    <row r="392" spans="1:10" x14ac:dyDescent="0.2">
      <c r="A392" s="16">
        <v>2251</v>
      </c>
      <c r="B392" s="14" t="s">
        <v>211</v>
      </c>
      <c r="C392" s="143">
        <v>0</v>
      </c>
      <c r="D392" s="14"/>
      <c r="E392" s="14"/>
      <c r="F392" s="14"/>
      <c r="G392" s="14"/>
      <c r="H392" s="14"/>
      <c r="I392" s="14"/>
      <c r="J392" s="14"/>
    </row>
    <row r="393" spans="1:10" x14ac:dyDescent="0.2">
      <c r="A393" s="16">
        <v>2252</v>
      </c>
      <c r="B393" s="14" t="s">
        <v>212</v>
      </c>
      <c r="C393" s="143">
        <v>0</v>
      </c>
      <c r="D393" s="14"/>
      <c r="E393" s="14"/>
      <c r="F393" s="14"/>
      <c r="G393" s="14"/>
      <c r="H393" s="14"/>
      <c r="I393" s="14"/>
      <c r="J393" s="14"/>
    </row>
    <row r="394" spans="1:10" x14ac:dyDescent="0.2">
      <c r="A394" s="16">
        <v>2253</v>
      </c>
      <c r="B394" s="14" t="s">
        <v>213</v>
      </c>
      <c r="C394" s="143">
        <v>0</v>
      </c>
      <c r="D394" s="14"/>
      <c r="E394" s="14"/>
      <c r="F394" s="14"/>
      <c r="G394" s="14"/>
      <c r="H394" s="14"/>
      <c r="I394" s="14"/>
      <c r="J394" s="14"/>
    </row>
    <row r="395" spans="1:10" x14ac:dyDescent="0.2">
      <c r="A395" s="16">
        <v>2254</v>
      </c>
      <c r="B395" s="14" t="s">
        <v>214</v>
      </c>
      <c r="C395" s="143">
        <v>0</v>
      </c>
      <c r="D395" s="14"/>
      <c r="E395" s="14"/>
      <c r="F395" s="14"/>
      <c r="G395" s="14"/>
      <c r="H395" s="14"/>
      <c r="I395" s="14"/>
      <c r="J395" s="14"/>
    </row>
    <row r="396" spans="1:10" x14ac:dyDescent="0.2">
      <c r="A396" s="16">
        <v>2255</v>
      </c>
      <c r="B396" s="14" t="s">
        <v>215</v>
      </c>
      <c r="C396" s="143">
        <v>0</v>
      </c>
      <c r="D396" s="14"/>
      <c r="E396" s="14"/>
      <c r="F396" s="14"/>
      <c r="G396" s="14"/>
      <c r="H396" s="14"/>
      <c r="I396" s="14"/>
      <c r="J396" s="14"/>
    </row>
    <row r="397" spans="1:10" x14ac:dyDescent="0.2">
      <c r="A397" s="16">
        <v>2256</v>
      </c>
      <c r="B397" s="14" t="s">
        <v>216</v>
      </c>
      <c r="C397" s="143">
        <v>0</v>
      </c>
      <c r="D397" s="14"/>
      <c r="E397" s="14"/>
      <c r="F397" s="14"/>
      <c r="G397" s="14"/>
      <c r="H397" s="14"/>
      <c r="I397" s="14"/>
      <c r="J397" s="14"/>
    </row>
    <row r="398" spans="1:10" x14ac:dyDescent="0.2">
      <c r="A398" s="14"/>
      <c r="B398" s="14"/>
      <c r="C398" s="14"/>
      <c r="D398" s="14"/>
      <c r="E398" s="14"/>
      <c r="F398" s="14"/>
      <c r="G398" s="14"/>
      <c r="H398" s="14"/>
      <c r="I398" s="14"/>
      <c r="J398" s="14"/>
    </row>
    <row r="399" spans="1:10" x14ac:dyDescent="0.2">
      <c r="A399" s="13" t="s">
        <v>559</v>
      </c>
      <c r="B399" s="13"/>
      <c r="C399" s="13"/>
      <c r="D399" s="13"/>
      <c r="E399" s="13"/>
      <c r="F399" s="13"/>
      <c r="G399" s="13"/>
      <c r="H399" s="13"/>
      <c r="I399" s="14"/>
      <c r="J399" s="14"/>
    </row>
    <row r="400" spans="1:10" x14ac:dyDescent="0.2">
      <c r="A400" s="17" t="s">
        <v>86</v>
      </c>
      <c r="B400" s="17" t="s">
        <v>83</v>
      </c>
      <c r="C400" s="17" t="s">
        <v>84</v>
      </c>
      <c r="D400" s="17" t="s">
        <v>87</v>
      </c>
      <c r="E400" s="17" t="s">
        <v>127</v>
      </c>
      <c r="F400" s="17"/>
      <c r="G400" s="17"/>
      <c r="H400" s="17"/>
      <c r="I400" s="14"/>
      <c r="J400" s="14"/>
    </row>
    <row r="401" spans="1:10" x14ac:dyDescent="0.2">
      <c r="A401" s="16">
        <v>2150</v>
      </c>
      <c r="B401" s="14" t="s">
        <v>560</v>
      </c>
      <c r="C401" s="143">
        <f>SUM(C402:C404)</f>
        <v>0</v>
      </c>
      <c r="D401" s="14"/>
      <c r="E401" s="14" t="str">
        <f>IF(OR(C401&lt;&gt;0,C402&lt;&gt;0,C403&lt;&gt;0,C404&lt;&gt;0,C405&lt;&gt;0,C406&lt;&gt;0,C407&lt;&gt;0,C408&lt;&gt;0),"","SIN INFORMACIÓN QUE REVELAR")</f>
        <v>SIN INFORMACIÓN QUE REVELAR</v>
      </c>
      <c r="F401" s="14"/>
      <c r="G401" s="14"/>
      <c r="H401" s="14"/>
      <c r="I401" s="14"/>
      <c r="J401" s="14"/>
    </row>
    <row r="402" spans="1:10" x14ac:dyDescent="0.2">
      <c r="A402" s="16">
        <v>2151</v>
      </c>
      <c r="B402" s="14" t="s">
        <v>561</v>
      </c>
      <c r="C402" s="143">
        <v>0</v>
      </c>
      <c r="D402" s="14"/>
      <c r="E402" s="14"/>
      <c r="F402" s="14"/>
      <c r="G402" s="14"/>
      <c r="H402" s="14"/>
      <c r="I402" s="14"/>
      <c r="J402" s="14"/>
    </row>
    <row r="403" spans="1:10" x14ac:dyDescent="0.2">
      <c r="A403" s="16">
        <v>2152</v>
      </c>
      <c r="B403" s="14" t="s">
        <v>562</v>
      </c>
      <c r="C403" s="143">
        <v>0</v>
      </c>
      <c r="D403" s="14"/>
      <c r="E403" s="14"/>
      <c r="F403" s="14"/>
      <c r="G403" s="14"/>
      <c r="H403" s="14"/>
      <c r="I403" s="14"/>
      <c r="J403" s="14"/>
    </row>
    <row r="404" spans="1:10" x14ac:dyDescent="0.2">
      <c r="A404" s="16">
        <v>2159</v>
      </c>
      <c r="B404" s="14" t="s">
        <v>217</v>
      </c>
      <c r="C404" s="143">
        <v>0</v>
      </c>
      <c r="D404" s="14"/>
      <c r="E404" s="14"/>
      <c r="F404" s="14"/>
      <c r="G404" s="14"/>
      <c r="H404" s="14"/>
      <c r="I404" s="14"/>
      <c r="J404" s="14"/>
    </row>
    <row r="405" spans="1:10" x14ac:dyDescent="0.2">
      <c r="A405" s="16">
        <v>2240</v>
      </c>
      <c r="B405" s="14" t="s">
        <v>219</v>
      </c>
      <c r="C405" s="143">
        <f>SUM(C406:C408)</f>
        <v>0</v>
      </c>
      <c r="D405" s="14"/>
      <c r="E405" s="14"/>
      <c r="F405" s="14"/>
      <c r="G405" s="14"/>
      <c r="H405" s="14"/>
      <c r="I405" s="14"/>
      <c r="J405" s="14"/>
    </row>
    <row r="406" spans="1:10" x14ac:dyDescent="0.2">
      <c r="A406" s="16">
        <v>2241</v>
      </c>
      <c r="B406" s="14" t="s">
        <v>220</v>
      </c>
      <c r="C406" s="143">
        <v>0</v>
      </c>
      <c r="D406" s="14"/>
      <c r="E406" s="14"/>
      <c r="F406" s="14"/>
      <c r="G406" s="14"/>
      <c r="H406" s="14"/>
      <c r="I406" s="14"/>
      <c r="J406" s="14"/>
    </row>
    <row r="407" spans="1:10" x14ac:dyDescent="0.2">
      <c r="A407" s="16">
        <v>2242</v>
      </c>
      <c r="B407" s="14" t="s">
        <v>221</v>
      </c>
      <c r="C407" s="143">
        <v>0</v>
      </c>
      <c r="D407" s="14"/>
      <c r="E407" s="14"/>
      <c r="F407" s="14"/>
      <c r="G407" s="14"/>
      <c r="H407" s="14"/>
      <c r="I407" s="14"/>
      <c r="J407" s="14"/>
    </row>
    <row r="408" spans="1:10" x14ac:dyDescent="0.2">
      <c r="A408" s="16">
        <v>2249</v>
      </c>
      <c r="B408" s="14" t="s">
        <v>222</v>
      </c>
      <c r="C408" s="143">
        <v>0</v>
      </c>
      <c r="D408" s="14"/>
      <c r="E408" s="14"/>
      <c r="F408" s="14"/>
      <c r="G408" s="14"/>
      <c r="H408" s="14"/>
      <c r="I408" s="14"/>
      <c r="J408" s="14"/>
    </row>
    <row r="409" spans="1:10" x14ac:dyDescent="0.2">
      <c r="A409" s="14"/>
      <c r="B409" s="14"/>
      <c r="C409" s="14"/>
      <c r="D409" s="14"/>
      <c r="E409" s="14"/>
      <c r="F409" s="14"/>
      <c r="G409" s="14"/>
      <c r="H409" s="14"/>
      <c r="I409" s="14"/>
      <c r="J409" s="14"/>
    </row>
    <row r="410" spans="1:10" x14ac:dyDescent="0.2">
      <c r="A410" s="113" t="s">
        <v>563</v>
      </c>
      <c r="B410" s="113"/>
      <c r="C410" s="113"/>
      <c r="D410" s="113"/>
      <c r="E410" s="113"/>
      <c r="F410" s="14"/>
      <c r="G410" s="14"/>
      <c r="H410" s="14"/>
      <c r="I410" s="14"/>
      <c r="J410" s="14"/>
    </row>
    <row r="411" spans="1:10" x14ac:dyDescent="0.2">
      <c r="A411" s="114" t="s">
        <v>86</v>
      </c>
      <c r="B411" s="114" t="s">
        <v>83</v>
      </c>
      <c r="C411" s="114" t="s">
        <v>84</v>
      </c>
      <c r="D411" s="115" t="s">
        <v>87</v>
      </c>
      <c r="E411" s="115" t="s">
        <v>127</v>
      </c>
      <c r="F411" s="14"/>
      <c r="G411" s="14"/>
      <c r="H411" s="14"/>
      <c r="I411" s="14"/>
      <c r="J411" s="14"/>
    </row>
    <row r="412" spans="1:10" x14ac:dyDescent="0.2">
      <c r="A412" s="116">
        <v>2170</v>
      </c>
      <c r="B412" s="117" t="s">
        <v>564</v>
      </c>
      <c r="C412" s="145">
        <f>SUM(C413:C415)</f>
        <v>0</v>
      </c>
      <c r="D412" s="117"/>
      <c r="E412" s="117" t="str">
        <f>IF(OR(C412&lt;&gt;0,C413&lt;&gt;0,C414&lt;&gt;0,C415&lt;&gt;0,C416&lt;&gt;0,C417&lt;&gt;0,C418&lt;&gt;0,C419&lt;&gt;0,C420&lt;&gt;0),"","SIN INFORMACIÓN QUE REVELAR")</f>
        <v/>
      </c>
      <c r="F412" s="14"/>
      <c r="G412" s="14"/>
      <c r="H412" s="14"/>
      <c r="I412" s="14"/>
      <c r="J412" s="14"/>
    </row>
    <row r="413" spans="1:10" x14ac:dyDescent="0.2">
      <c r="A413" s="116">
        <v>2171</v>
      </c>
      <c r="B413" s="117" t="s">
        <v>565</v>
      </c>
      <c r="C413" s="145">
        <v>0</v>
      </c>
      <c r="D413" s="117"/>
      <c r="E413" s="117"/>
      <c r="F413" s="14"/>
      <c r="G413" s="14"/>
      <c r="H413" s="14"/>
      <c r="I413" s="14"/>
      <c r="J413" s="14"/>
    </row>
    <row r="414" spans="1:10" x14ac:dyDescent="0.2">
      <c r="A414" s="116">
        <v>2172</v>
      </c>
      <c r="B414" s="117" t="s">
        <v>566</v>
      </c>
      <c r="C414" s="145">
        <v>0</v>
      </c>
      <c r="D414" s="117"/>
      <c r="E414" s="117"/>
      <c r="F414" s="14"/>
      <c r="G414" s="14"/>
      <c r="H414" s="14"/>
      <c r="I414" s="14"/>
      <c r="J414" s="14"/>
    </row>
    <row r="415" spans="1:10" x14ac:dyDescent="0.2">
      <c r="A415" s="116">
        <v>2179</v>
      </c>
      <c r="B415" s="117" t="s">
        <v>567</v>
      </c>
      <c r="C415" s="145">
        <v>0</v>
      </c>
      <c r="D415" s="117"/>
      <c r="E415" s="117"/>
      <c r="F415" s="14"/>
      <c r="G415" s="14"/>
      <c r="H415" s="14"/>
      <c r="I415" s="14"/>
      <c r="J415" s="14"/>
    </row>
    <row r="416" spans="1:10" x14ac:dyDescent="0.2">
      <c r="A416" s="116">
        <v>2260</v>
      </c>
      <c r="B416" s="117" t="s">
        <v>568</v>
      </c>
      <c r="C416" s="145">
        <f>SUM(C417:C420)</f>
        <v>999898.5</v>
      </c>
      <c r="D416" s="117"/>
      <c r="E416" s="117"/>
      <c r="F416" s="14"/>
      <c r="G416" s="14"/>
      <c r="H416" s="14"/>
      <c r="I416" s="14"/>
      <c r="J416" s="14"/>
    </row>
    <row r="417" spans="1:10" x14ac:dyDescent="0.2">
      <c r="A417" s="116">
        <v>2261</v>
      </c>
      <c r="B417" s="117" t="s">
        <v>569</v>
      </c>
      <c r="C417" s="145">
        <v>0</v>
      </c>
      <c r="D417" s="117"/>
      <c r="E417" s="14"/>
      <c r="F417" s="14"/>
      <c r="G417" s="14"/>
      <c r="H417" s="14"/>
      <c r="I417" s="14"/>
      <c r="J417" s="14"/>
    </row>
    <row r="418" spans="1:10" x14ac:dyDescent="0.2">
      <c r="A418" s="116">
        <v>2262</v>
      </c>
      <c r="B418" s="117" t="s">
        <v>570</v>
      </c>
      <c r="C418" s="145">
        <v>0</v>
      </c>
      <c r="D418" s="117"/>
      <c r="E418" s="117"/>
      <c r="F418" s="14"/>
      <c r="G418" s="14"/>
      <c r="H418" s="14"/>
      <c r="I418" s="14"/>
      <c r="J418" s="14"/>
    </row>
    <row r="419" spans="1:10" x14ac:dyDescent="0.2">
      <c r="A419" s="116">
        <v>2263</v>
      </c>
      <c r="B419" s="117" t="s">
        <v>571</v>
      </c>
      <c r="C419" s="145">
        <v>999898.5</v>
      </c>
      <c r="D419" s="117"/>
      <c r="E419" s="117"/>
      <c r="F419" s="14"/>
      <c r="G419" s="14"/>
      <c r="H419" s="14"/>
      <c r="I419" s="14"/>
      <c r="J419" s="14"/>
    </row>
    <row r="420" spans="1:10" x14ac:dyDescent="0.2">
      <c r="A420" s="116">
        <v>2269</v>
      </c>
      <c r="B420" s="117" t="s">
        <v>572</v>
      </c>
      <c r="C420" s="145">
        <v>0</v>
      </c>
      <c r="D420" s="117"/>
      <c r="E420" s="117"/>
      <c r="F420" s="14"/>
      <c r="G420" s="14"/>
      <c r="H420" s="14"/>
      <c r="I420" s="14"/>
      <c r="J420" s="14"/>
    </row>
    <row r="421" spans="1:10" x14ac:dyDescent="0.2">
      <c r="A421" s="117"/>
      <c r="B421" s="117"/>
      <c r="C421" s="117"/>
      <c r="D421" s="117"/>
      <c r="E421" s="117"/>
      <c r="F421" s="14"/>
      <c r="G421" s="14"/>
      <c r="H421" s="14"/>
      <c r="I421" s="14"/>
      <c r="J421" s="14"/>
    </row>
    <row r="422" spans="1:10" x14ac:dyDescent="0.2">
      <c r="A422" s="113" t="s">
        <v>573</v>
      </c>
      <c r="B422" s="113"/>
      <c r="C422" s="113"/>
      <c r="D422" s="113"/>
      <c r="E422" s="113"/>
      <c r="F422" s="14"/>
      <c r="G422" s="14"/>
      <c r="H422" s="14"/>
      <c r="I422" s="14"/>
      <c r="J422" s="14"/>
    </row>
    <row r="423" spans="1:10" x14ac:dyDescent="0.2">
      <c r="A423" s="114" t="s">
        <v>86</v>
      </c>
      <c r="B423" s="114" t="s">
        <v>83</v>
      </c>
      <c r="C423" s="114" t="s">
        <v>84</v>
      </c>
      <c r="D423" s="115" t="s">
        <v>87</v>
      </c>
      <c r="E423" s="115" t="s">
        <v>127</v>
      </c>
      <c r="F423" s="14"/>
      <c r="G423" s="14"/>
      <c r="H423" s="14"/>
      <c r="I423" s="14"/>
      <c r="J423" s="14"/>
    </row>
    <row r="424" spans="1:10" x14ac:dyDescent="0.2">
      <c r="A424" s="116">
        <v>2190</v>
      </c>
      <c r="B424" s="117" t="s">
        <v>574</v>
      </c>
      <c r="C424" s="145">
        <f>SUM(C425:C427)</f>
        <v>894227.33</v>
      </c>
      <c r="D424" s="117"/>
      <c r="E424" s="117" t="str">
        <f>IF(OR(C424&lt;&gt;0,C425&lt;&gt;0,C426&lt;&gt;0,C427&lt;&gt;0),"","SIN INFORMACIÓN QUE REVELAR")</f>
        <v/>
      </c>
      <c r="F424" s="14"/>
      <c r="G424" s="14"/>
      <c r="H424" s="14"/>
      <c r="I424" s="14"/>
      <c r="J424" s="14"/>
    </row>
    <row r="425" spans="1:10" x14ac:dyDescent="0.2">
      <c r="A425" s="116">
        <v>2191</v>
      </c>
      <c r="B425" s="117" t="s">
        <v>575</v>
      </c>
      <c r="C425" s="145">
        <v>76336</v>
      </c>
      <c r="D425" s="117"/>
      <c r="E425" s="117"/>
      <c r="F425" s="14"/>
      <c r="G425" s="14"/>
      <c r="H425" s="14"/>
      <c r="I425" s="14"/>
      <c r="J425" s="14"/>
    </row>
    <row r="426" spans="1:10" x14ac:dyDescent="0.2">
      <c r="A426" s="116">
        <v>2192</v>
      </c>
      <c r="B426" s="117" t="s">
        <v>576</v>
      </c>
      <c r="C426" s="145">
        <v>0</v>
      </c>
      <c r="D426" s="117"/>
      <c r="E426" s="14"/>
      <c r="F426" s="14"/>
      <c r="G426" s="14"/>
      <c r="H426" s="14"/>
      <c r="I426" s="14"/>
      <c r="J426" s="14"/>
    </row>
    <row r="427" spans="1:10" x14ac:dyDescent="0.2">
      <c r="A427" s="116">
        <v>2199</v>
      </c>
      <c r="B427" s="117" t="s">
        <v>218</v>
      </c>
      <c r="C427" s="145">
        <v>817891.33</v>
      </c>
      <c r="D427" s="117"/>
      <c r="E427" s="117"/>
      <c r="F427" s="14"/>
      <c r="G427" s="14"/>
      <c r="H427" s="14"/>
      <c r="I427" s="14"/>
      <c r="J427" s="14"/>
    </row>
    <row r="429" spans="1:10" x14ac:dyDescent="0.2">
      <c r="A429" s="164" t="s">
        <v>596</v>
      </c>
      <c r="B429" s="164"/>
      <c r="C429" s="164"/>
      <c r="D429" s="20" t="s">
        <v>498</v>
      </c>
      <c r="E429" s="21">
        <v>2026</v>
      </c>
    </row>
    <row r="430" spans="1:10" x14ac:dyDescent="0.2">
      <c r="A430" s="164" t="s">
        <v>504</v>
      </c>
      <c r="B430" s="164"/>
      <c r="C430" s="164"/>
      <c r="D430" s="20" t="s">
        <v>499</v>
      </c>
      <c r="E430" s="21" t="s">
        <v>501</v>
      </c>
    </row>
    <row r="431" spans="1:10" x14ac:dyDescent="0.2">
      <c r="A431" s="164" t="s">
        <v>597</v>
      </c>
      <c r="B431" s="164"/>
      <c r="C431" s="164"/>
      <c r="D431" s="20" t="s">
        <v>500</v>
      </c>
      <c r="E431" s="21">
        <v>1</v>
      </c>
    </row>
    <row r="432" spans="1:10" x14ac:dyDescent="0.2">
      <c r="A432" s="164" t="s">
        <v>516</v>
      </c>
      <c r="B432" s="164"/>
      <c r="C432" s="164"/>
      <c r="D432" s="20"/>
      <c r="E432" s="21"/>
    </row>
    <row r="433" spans="1:5" x14ac:dyDescent="0.2">
      <c r="A433" s="23" t="s">
        <v>116</v>
      </c>
      <c r="B433" s="24"/>
      <c r="C433" s="24"/>
      <c r="D433" s="24"/>
      <c r="E433" s="24"/>
    </row>
    <row r="434" spans="1:5" x14ac:dyDescent="0.2">
      <c r="A434" s="22"/>
      <c r="B434" s="22"/>
      <c r="C434" s="22"/>
      <c r="D434" s="22"/>
      <c r="E434" s="22"/>
    </row>
    <row r="435" spans="1:5" x14ac:dyDescent="0.2">
      <c r="A435" s="24" t="s">
        <v>107</v>
      </c>
      <c r="B435" s="24"/>
      <c r="C435" s="24"/>
      <c r="D435" s="24"/>
      <c r="E435" s="24"/>
    </row>
    <row r="436" spans="1:5" x14ac:dyDescent="0.2">
      <c r="A436" s="25" t="s">
        <v>86</v>
      </c>
      <c r="B436" s="25" t="s">
        <v>83</v>
      </c>
      <c r="C436" s="25" t="s">
        <v>84</v>
      </c>
      <c r="D436" s="25" t="s">
        <v>85</v>
      </c>
      <c r="E436" s="25" t="s">
        <v>87</v>
      </c>
    </row>
    <row r="437" spans="1:5" x14ac:dyDescent="0.2">
      <c r="A437" s="26">
        <v>3110</v>
      </c>
      <c r="B437" s="22" t="s">
        <v>253</v>
      </c>
      <c r="C437" s="146">
        <v>349722210.45999998</v>
      </c>
      <c r="D437" s="22"/>
      <c r="E437" s="22" t="str">
        <f>IF(OR(C437&lt;&gt;0,C438&lt;&gt;0,C439&lt;&gt;0),"","SIN INFORMACIÓN QUE REVELAR")</f>
        <v/>
      </c>
    </row>
    <row r="438" spans="1:5" x14ac:dyDescent="0.2">
      <c r="A438" s="26">
        <v>3120</v>
      </c>
      <c r="B438" s="22" t="s">
        <v>384</v>
      </c>
      <c r="C438" s="146">
        <v>22858414.199999999</v>
      </c>
      <c r="D438" s="22"/>
      <c r="E438" s="14"/>
    </row>
    <row r="439" spans="1:5" x14ac:dyDescent="0.2">
      <c r="A439" s="26">
        <v>3130</v>
      </c>
      <c r="B439" s="22" t="s">
        <v>385</v>
      </c>
      <c r="C439" s="146">
        <v>0</v>
      </c>
      <c r="D439" s="22"/>
      <c r="E439" s="22"/>
    </row>
    <row r="440" spans="1:5" x14ac:dyDescent="0.2">
      <c r="A440" s="22"/>
      <c r="B440" s="22"/>
      <c r="C440" s="22"/>
      <c r="D440" s="22"/>
      <c r="E440" s="22"/>
    </row>
    <row r="441" spans="1:5" x14ac:dyDescent="0.2">
      <c r="A441" s="24" t="s">
        <v>108</v>
      </c>
      <c r="B441" s="24"/>
      <c r="C441" s="24"/>
      <c r="D441" s="24"/>
      <c r="E441" s="24"/>
    </row>
    <row r="442" spans="1:5" x14ac:dyDescent="0.2">
      <c r="A442" s="25" t="s">
        <v>86</v>
      </c>
      <c r="B442" s="25" t="s">
        <v>83</v>
      </c>
      <c r="C442" s="25" t="s">
        <v>84</v>
      </c>
      <c r="D442" s="25" t="s">
        <v>386</v>
      </c>
      <c r="E442" s="25"/>
    </row>
    <row r="443" spans="1:5" x14ac:dyDescent="0.2">
      <c r="A443" s="26">
        <v>3210</v>
      </c>
      <c r="B443" s="22" t="s">
        <v>387</v>
      </c>
      <c r="C443" s="146">
        <v>56273051.140000001</v>
      </c>
      <c r="D443" s="22"/>
      <c r="E443" s="22" t="str">
        <f>IF(OR(C443&lt;&gt;0,C444&lt;&gt;0,C445&lt;&gt;0,C446&lt;&gt;0,C447&lt;&gt;0,C448&lt;&gt;0,C449&lt;&gt;0,C450&lt;&gt;0,C451&lt;&gt;0,C452&lt;&gt;0,C453&lt;&gt;0,C454&lt;&gt;0,C455&lt;&gt;0,C456&lt;&gt;0,C457&lt;&gt;0),"","SIN INFORMACIÓN QUE REVELAR")</f>
        <v/>
      </c>
    </row>
    <row r="444" spans="1:5" x14ac:dyDescent="0.2">
      <c r="A444" s="26">
        <v>3220</v>
      </c>
      <c r="B444" s="22" t="s">
        <v>388</v>
      </c>
      <c r="C444" s="146">
        <v>-36174615.520000003</v>
      </c>
      <c r="D444" s="22"/>
      <c r="E444" s="22"/>
    </row>
    <row r="445" spans="1:5" x14ac:dyDescent="0.2">
      <c r="A445" s="26">
        <v>3230</v>
      </c>
      <c r="B445" s="22" t="s">
        <v>389</v>
      </c>
      <c r="C445" s="146">
        <f>SUM(C446:C449)</f>
        <v>0</v>
      </c>
      <c r="D445" s="22"/>
      <c r="E445" s="22"/>
    </row>
    <row r="446" spans="1:5" x14ac:dyDescent="0.2">
      <c r="A446" s="26">
        <v>3231</v>
      </c>
      <c r="B446" s="22" t="s">
        <v>390</v>
      </c>
      <c r="C446" s="146">
        <v>0</v>
      </c>
      <c r="D446" s="22"/>
      <c r="E446" s="22"/>
    </row>
    <row r="447" spans="1:5" x14ac:dyDescent="0.2">
      <c r="A447" s="26">
        <v>3232</v>
      </c>
      <c r="B447" s="22" t="s">
        <v>391</v>
      </c>
      <c r="C447" s="146">
        <v>0</v>
      </c>
      <c r="D447" s="22"/>
      <c r="E447" s="14"/>
    </row>
    <row r="448" spans="1:5" x14ac:dyDescent="0.2">
      <c r="A448" s="26">
        <v>3233</v>
      </c>
      <c r="B448" s="22" t="s">
        <v>392</v>
      </c>
      <c r="C448" s="146">
        <v>0</v>
      </c>
      <c r="D448" s="22"/>
      <c r="E448" s="22"/>
    </row>
    <row r="449" spans="1:5" x14ac:dyDescent="0.2">
      <c r="A449" s="26">
        <v>3239</v>
      </c>
      <c r="B449" s="22" t="s">
        <v>393</v>
      </c>
      <c r="C449" s="146">
        <v>0</v>
      </c>
      <c r="D449" s="22"/>
      <c r="E449" s="22"/>
    </row>
    <row r="450" spans="1:5" x14ac:dyDescent="0.2">
      <c r="A450" s="26">
        <v>3240</v>
      </c>
      <c r="B450" s="22" t="s">
        <v>394</v>
      </c>
      <c r="C450" s="146">
        <f>SUM(C451:C453)</f>
        <v>0</v>
      </c>
      <c r="D450" s="22"/>
      <c r="E450" s="22"/>
    </row>
    <row r="451" spans="1:5" x14ac:dyDescent="0.2">
      <c r="A451" s="26">
        <v>3241</v>
      </c>
      <c r="B451" s="22" t="s">
        <v>395</v>
      </c>
      <c r="C451" s="146">
        <v>0</v>
      </c>
      <c r="D451" s="22"/>
      <c r="E451" s="22"/>
    </row>
    <row r="452" spans="1:5" x14ac:dyDescent="0.2">
      <c r="A452" s="26">
        <v>3242</v>
      </c>
      <c r="B452" s="22" t="s">
        <v>396</v>
      </c>
      <c r="C452" s="146">
        <v>0</v>
      </c>
      <c r="D452" s="22"/>
      <c r="E452" s="22"/>
    </row>
    <row r="453" spans="1:5" x14ac:dyDescent="0.2">
      <c r="A453" s="26">
        <v>3243</v>
      </c>
      <c r="B453" s="22" t="s">
        <v>397</v>
      </c>
      <c r="C453" s="146">
        <v>0</v>
      </c>
      <c r="D453" s="22"/>
      <c r="E453" s="22"/>
    </row>
    <row r="454" spans="1:5" x14ac:dyDescent="0.2">
      <c r="A454" s="26">
        <v>3250</v>
      </c>
      <c r="B454" s="22" t="s">
        <v>398</v>
      </c>
      <c r="C454" s="146">
        <f>SUM(C455:C457)</f>
        <v>0</v>
      </c>
      <c r="D454" s="22"/>
      <c r="E454" s="22"/>
    </row>
    <row r="455" spans="1:5" x14ac:dyDescent="0.2">
      <c r="A455" s="26">
        <v>3251</v>
      </c>
      <c r="B455" s="22" t="s">
        <v>399</v>
      </c>
      <c r="C455" s="146">
        <v>0</v>
      </c>
      <c r="D455" s="22"/>
      <c r="E455" s="22"/>
    </row>
    <row r="456" spans="1:5" x14ac:dyDescent="0.2">
      <c r="A456" s="26">
        <v>3252</v>
      </c>
      <c r="B456" s="22" t="s">
        <v>400</v>
      </c>
      <c r="C456" s="146">
        <v>0</v>
      </c>
      <c r="D456" s="22"/>
      <c r="E456" s="22"/>
    </row>
    <row r="457" spans="1:5" x14ac:dyDescent="0.2">
      <c r="A457" s="26">
        <v>3253</v>
      </c>
      <c r="B457" s="22" t="s">
        <v>594</v>
      </c>
      <c r="C457" s="146">
        <v>0</v>
      </c>
      <c r="D457" s="22"/>
      <c r="E457" s="22"/>
    </row>
    <row r="459" spans="1:5" x14ac:dyDescent="0.2">
      <c r="A459" s="164" t="s">
        <v>596</v>
      </c>
      <c r="B459" s="164"/>
      <c r="C459" s="164"/>
      <c r="D459" s="20" t="s">
        <v>498</v>
      </c>
      <c r="E459" s="21">
        <v>2026</v>
      </c>
    </row>
    <row r="460" spans="1:5" x14ac:dyDescent="0.2">
      <c r="A460" s="164" t="s">
        <v>505</v>
      </c>
      <c r="B460" s="164"/>
      <c r="C460" s="164"/>
      <c r="D460" s="20" t="s">
        <v>499</v>
      </c>
      <c r="E460" s="21" t="s">
        <v>501</v>
      </c>
    </row>
    <row r="461" spans="1:5" x14ac:dyDescent="0.2">
      <c r="A461" s="164" t="s">
        <v>597</v>
      </c>
      <c r="B461" s="164"/>
      <c r="C461" s="164"/>
      <c r="D461" s="20" t="s">
        <v>500</v>
      </c>
      <c r="E461" s="21">
        <v>1</v>
      </c>
    </row>
    <row r="462" spans="1:5" x14ac:dyDescent="0.2">
      <c r="A462" s="164" t="s">
        <v>516</v>
      </c>
      <c r="B462" s="164"/>
      <c r="C462" s="164"/>
      <c r="D462" s="20"/>
      <c r="E462" s="21"/>
    </row>
    <row r="463" spans="1:5" x14ac:dyDescent="0.2">
      <c r="A463" s="23" t="s">
        <v>116</v>
      </c>
      <c r="B463" s="24"/>
      <c r="C463" s="24"/>
      <c r="D463" s="24"/>
      <c r="E463" s="24"/>
    </row>
    <row r="464" spans="1:5" x14ac:dyDescent="0.2">
      <c r="A464" s="22"/>
      <c r="B464" s="22"/>
      <c r="C464" s="22"/>
      <c r="D464" s="22"/>
      <c r="E464" s="22"/>
    </row>
    <row r="465" spans="1:5" x14ac:dyDescent="0.2">
      <c r="A465" s="24" t="s">
        <v>583</v>
      </c>
      <c r="B465" s="24"/>
      <c r="C465" s="24"/>
      <c r="D465" s="24"/>
      <c r="E465" s="136"/>
    </row>
    <row r="466" spans="1:5" x14ac:dyDescent="0.2">
      <c r="A466" s="25" t="s">
        <v>86</v>
      </c>
      <c r="B466" s="25" t="s">
        <v>83</v>
      </c>
      <c r="C466" s="81">
        <v>2026</v>
      </c>
      <c r="D466" s="81">
        <v>2025</v>
      </c>
      <c r="E466" s="137"/>
    </row>
    <row r="467" spans="1:5" x14ac:dyDescent="0.2">
      <c r="A467" s="26">
        <v>1111</v>
      </c>
      <c r="B467" s="22" t="s">
        <v>401</v>
      </c>
      <c r="C467" s="146">
        <v>0</v>
      </c>
      <c r="D467" s="146">
        <v>0</v>
      </c>
      <c r="E467" s="22" t="str">
        <f>IF(OR(C467&lt;&gt;0,C468&lt;&gt;0,C469&lt;&gt;0,C470&lt;&gt;0,C471&lt;&gt;0,C472&lt;&gt;0,C473&lt;&gt;0,C474&lt;&gt;0),"","SIN INFORMACIÓN QUE REVELAR")</f>
        <v/>
      </c>
    </row>
    <row r="468" spans="1:5" x14ac:dyDescent="0.2">
      <c r="A468" s="26">
        <v>1112</v>
      </c>
      <c r="B468" s="22" t="s">
        <v>402</v>
      </c>
      <c r="C468" s="146">
        <v>112965219.42</v>
      </c>
      <c r="D468" s="146">
        <v>73360322.450000003</v>
      </c>
      <c r="E468" s="22"/>
    </row>
    <row r="469" spans="1:5" x14ac:dyDescent="0.2">
      <c r="A469" s="26">
        <v>1113</v>
      </c>
      <c r="B469" s="22" t="s">
        <v>403</v>
      </c>
      <c r="C469" s="146">
        <v>0</v>
      </c>
      <c r="D469" s="146">
        <v>0</v>
      </c>
      <c r="E469" s="22"/>
    </row>
    <row r="470" spans="1:5" x14ac:dyDescent="0.2">
      <c r="A470" s="26">
        <v>1114</v>
      </c>
      <c r="B470" s="22" t="s">
        <v>117</v>
      </c>
      <c r="C470" s="146">
        <v>73716.210000000006</v>
      </c>
      <c r="D470" s="146">
        <v>5607.69</v>
      </c>
      <c r="E470" s="22"/>
    </row>
    <row r="471" spans="1:5" x14ac:dyDescent="0.2">
      <c r="A471" s="26">
        <v>1115</v>
      </c>
      <c r="B471" s="22" t="s">
        <v>118</v>
      </c>
      <c r="C471" s="146">
        <v>0</v>
      </c>
      <c r="D471" s="146">
        <v>0</v>
      </c>
      <c r="E471" s="22"/>
    </row>
    <row r="472" spans="1:5" x14ac:dyDescent="0.2">
      <c r="A472" s="26">
        <v>1116</v>
      </c>
      <c r="B472" s="22" t="s">
        <v>404</v>
      </c>
      <c r="C472" s="146">
        <v>0</v>
      </c>
      <c r="D472" s="146">
        <v>0</v>
      </c>
      <c r="E472" s="22"/>
    </row>
    <row r="473" spans="1:5" x14ac:dyDescent="0.2">
      <c r="A473" s="26">
        <v>1119</v>
      </c>
      <c r="B473" s="22" t="s">
        <v>405</v>
      </c>
      <c r="C473" s="146">
        <v>0</v>
      </c>
      <c r="D473" s="146">
        <v>0</v>
      </c>
      <c r="E473" s="22"/>
    </row>
    <row r="474" spans="1:5" x14ac:dyDescent="0.2">
      <c r="A474" s="33">
        <v>1110</v>
      </c>
      <c r="B474" s="34" t="s">
        <v>519</v>
      </c>
      <c r="C474" s="147">
        <f>SUM(C467:C473)</f>
        <v>113038935.63</v>
      </c>
      <c r="D474" s="147">
        <f>SUM(D467:D473)</f>
        <v>73365930.140000001</v>
      </c>
      <c r="E474" s="22"/>
    </row>
    <row r="475" spans="1:5" x14ac:dyDescent="0.2">
      <c r="A475" s="22"/>
      <c r="B475" s="22"/>
      <c r="C475" s="22"/>
      <c r="D475" s="22"/>
      <c r="E475" s="22"/>
    </row>
    <row r="476" spans="1:5" x14ac:dyDescent="0.2">
      <c r="A476" s="22"/>
      <c r="B476" s="22"/>
      <c r="C476" s="22"/>
      <c r="D476" s="22"/>
      <c r="E476" s="22"/>
    </row>
    <row r="477" spans="1:5" x14ac:dyDescent="0.2">
      <c r="A477" s="24" t="s">
        <v>584</v>
      </c>
      <c r="B477" s="24"/>
      <c r="C477" s="24"/>
      <c r="D477" s="24"/>
      <c r="E477" s="22"/>
    </row>
    <row r="478" spans="1:5" x14ac:dyDescent="0.2">
      <c r="A478" s="25" t="s">
        <v>86</v>
      </c>
      <c r="B478" s="25" t="s">
        <v>83</v>
      </c>
      <c r="C478" s="81">
        <v>2026</v>
      </c>
      <c r="D478" s="81">
        <v>2025</v>
      </c>
      <c r="E478" s="22"/>
    </row>
    <row r="479" spans="1:5" x14ac:dyDescent="0.2">
      <c r="A479" s="33">
        <v>1230</v>
      </c>
      <c r="B479" s="34" t="s">
        <v>149</v>
      </c>
      <c r="C479" s="147">
        <f>SUM(C480:C486)</f>
        <v>0</v>
      </c>
      <c r="D479" s="147">
        <f>SUM(D480:D486)</f>
        <v>1273843.5</v>
      </c>
      <c r="E479" s="22" t="str">
        <f>IF(OR(C479&lt;&gt;0,C480&lt;&gt;0,C481&lt;&gt;0,C482&lt;&gt;0,C483&lt;&gt;0,C484&lt;&gt;0,C485&lt;&gt;0,C486&lt;&gt;0,C487&lt;&gt;0,C488&lt;&gt;0,C489&lt;&gt;0,C490&lt;&gt;0,C491&lt;&gt;0,C492&lt;&gt;0,C493&lt;&gt;0,C494&lt;&gt;0,C495&lt;&gt;0,C496&lt;&gt;0,C497&lt;&gt;0,C498&lt;&gt;0,C499&lt;&gt;0,C500&lt;&gt;0,C501&lt;&gt;0,C502&lt;&gt;0),"","SIN INFORMACIÓN QUE REVELAR")</f>
        <v>SIN INFORMACIÓN QUE REVELAR</v>
      </c>
    </row>
    <row r="480" spans="1:5" x14ac:dyDescent="0.2">
      <c r="A480" s="26">
        <v>1231</v>
      </c>
      <c r="B480" s="22" t="s">
        <v>150</v>
      </c>
      <c r="C480" s="146">
        <v>0</v>
      </c>
      <c r="D480" s="146">
        <v>0</v>
      </c>
      <c r="E480" s="22"/>
    </row>
    <row r="481" spans="1:5" x14ac:dyDescent="0.2">
      <c r="A481" s="26">
        <v>1232</v>
      </c>
      <c r="B481" s="22" t="s">
        <v>151</v>
      </c>
      <c r="C481" s="146">
        <v>0</v>
      </c>
      <c r="D481" s="146">
        <v>0</v>
      </c>
      <c r="E481" s="22"/>
    </row>
    <row r="482" spans="1:5" x14ac:dyDescent="0.2">
      <c r="A482" s="26">
        <v>1233</v>
      </c>
      <c r="B482" s="22" t="s">
        <v>152</v>
      </c>
      <c r="C482" s="146">
        <v>0</v>
      </c>
      <c r="D482" s="146">
        <v>0</v>
      </c>
      <c r="E482" s="22"/>
    </row>
    <row r="483" spans="1:5" x14ac:dyDescent="0.2">
      <c r="A483" s="26">
        <v>1234</v>
      </c>
      <c r="B483" s="22" t="s">
        <v>153</v>
      </c>
      <c r="C483" s="146">
        <v>0</v>
      </c>
      <c r="D483" s="146">
        <v>0</v>
      </c>
      <c r="E483" s="22"/>
    </row>
    <row r="484" spans="1:5" x14ac:dyDescent="0.2">
      <c r="A484" s="26">
        <v>1235</v>
      </c>
      <c r="B484" s="22" t="s">
        <v>154</v>
      </c>
      <c r="C484" s="146">
        <v>0</v>
      </c>
      <c r="D484" s="146">
        <v>0</v>
      </c>
      <c r="E484" s="22"/>
    </row>
    <row r="485" spans="1:5" x14ac:dyDescent="0.2">
      <c r="A485" s="26">
        <v>1236</v>
      </c>
      <c r="B485" s="22" t="s">
        <v>155</v>
      </c>
      <c r="C485" s="146">
        <v>0</v>
      </c>
      <c r="D485" s="146">
        <v>1273843.5</v>
      </c>
      <c r="E485" s="22"/>
    </row>
    <row r="486" spans="1:5" x14ac:dyDescent="0.2">
      <c r="A486" s="26">
        <v>1239</v>
      </c>
      <c r="B486" s="22" t="s">
        <v>156</v>
      </c>
      <c r="C486" s="146">
        <v>0</v>
      </c>
      <c r="D486" s="146">
        <v>0</v>
      </c>
      <c r="E486" s="22"/>
    </row>
    <row r="487" spans="1:5" x14ac:dyDescent="0.2">
      <c r="A487" s="33">
        <v>1240</v>
      </c>
      <c r="B487" s="34" t="s">
        <v>157</v>
      </c>
      <c r="C487" s="147">
        <f>SUM(C488:C495)</f>
        <v>0</v>
      </c>
      <c r="D487" s="147">
        <f>SUM(D488:D495)</f>
        <v>1425837.81</v>
      </c>
      <c r="E487" s="22"/>
    </row>
    <row r="488" spans="1:5" x14ac:dyDescent="0.2">
      <c r="A488" s="26">
        <v>1241</v>
      </c>
      <c r="B488" s="22" t="s">
        <v>158</v>
      </c>
      <c r="C488" s="146">
        <v>0</v>
      </c>
      <c r="D488" s="146">
        <v>0</v>
      </c>
      <c r="E488" s="22"/>
    </row>
    <row r="489" spans="1:5" x14ac:dyDescent="0.2">
      <c r="A489" s="26">
        <v>1242</v>
      </c>
      <c r="B489" s="22" t="s">
        <v>159</v>
      </c>
      <c r="C489" s="146">
        <v>0</v>
      </c>
      <c r="D489" s="146">
        <v>0</v>
      </c>
      <c r="E489" s="22"/>
    </row>
    <row r="490" spans="1:5" x14ac:dyDescent="0.2">
      <c r="A490" s="26">
        <v>1243</v>
      </c>
      <c r="B490" s="22" t="s">
        <v>160</v>
      </c>
      <c r="C490" s="146">
        <v>0</v>
      </c>
      <c r="D490" s="146">
        <v>76837.81</v>
      </c>
      <c r="E490" s="22"/>
    </row>
    <row r="491" spans="1:5" x14ac:dyDescent="0.2">
      <c r="A491" s="26">
        <v>1244</v>
      </c>
      <c r="B491" s="22" t="s">
        <v>161</v>
      </c>
      <c r="C491" s="146">
        <v>0</v>
      </c>
      <c r="D491" s="146">
        <v>0</v>
      </c>
      <c r="E491" s="22"/>
    </row>
    <row r="492" spans="1:5" x14ac:dyDescent="0.2">
      <c r="A492" s="26">
        <v>1245</v>
      </c>
      <c r="B492" s="22" t="s">
        <v>162</v>
      </c>
      <c r="C492" s="146">
        <v>0</v>
      </c>
      <c r="D492" s="146">
        <v>0</v>
      </c>
      <c r="E492" s="22"/>
    </row>
    <row r="493" spans="1:5" x14ac:dyDescent="0.2">
      <c r="A493" s="26">
        <v>1246</v>
      </c>
      <c r="B493" s="22" t="s">
        <v>163</v>
      </c>
      <c r="C493" s="146">
        <v>0</v>
      </c>
      <c r="D493" s="146">
        <v>1349000</v>
      </c>
      <c r="E493" s="22"/>
    </row>
    <row r="494" spans="1:5" x14ac:dyDescent="0.2">
      <c r="A494" s="26">
        <v>1247</v>
      </c>
      <c r="B494" s="22" t="s">
        <v>164</v>
      </c>
      <c r="C494" s="146">
        <v>0</v>
      </c>
      <c r="D494" s="146">
        <v>0</v>
      </c>
      <c r="E494" s="22"/>
    </row>
    <row r="495" spans="1:5" x14ac:dyDescent="0.2">
      <c r="A495" s="26">
        <v>1248</v>
      </c>
      <c r="B495" s="22" t="s">
        <v>165</v>
      </c>
      <c r="C495" s="146">
        <v>0</v>
      </c>
      <c r="D495" s="146">
        <v>0</v>
      </c>
      <c r="E495" s="22"/>
    </row>
    <row r="496" spans="1:5" x14ac:dyDescent="0.2">
      <c r="A496" s="118">
        <v>1250</v>
      </c>
      <c r="B496" s="119" t="s">
        <v>167</v>
      </c>
      <c r="C496" s="148">
        <f>SUM(C497:C501)</f>
        <v>0</v>
      </c>
      <c r="D496" s="148">
        <f>SUM(D497:D501)</f>
        <v>0</v>
      </c>
      <c r="E496" s="22"/>
    </row>
    <row r="497" spans="1:5" x14ac:dyDescent="0.2">
      <c r="A497" s="120">
        <v>1251</v>
      </c>
      <c r="B497" s="121" t="s">
        <v>168</v>
      </c>
      <c r="C497" s="149">
        <v>0</v>
      </c>
      <c r="D497" s="149">
        <v>0</v>
      </c>
      <c r="E497" s="22"/>
    </row>
    <row r="498" spans="1:5" x14ac:dyDescent="0.2">
      <c r="A498" s="120">
        <v>1252</v>
      </c>
      <c r="B498" s="121" t="s">
        <v>169</v>
      </c>
      <c r="C498" s="149">
        <v>0</v>
      </c>
      <c r="D498" s="149">
        <v>0</v>
      </c>
      <c r="E498" s="22"/>
    </row>
    <row r="499" spans="1:5" x14ac:dyDescent="0.2">
      <c r="A499" s="120">
        <v>1253</v>
      </c>
      <c r="B499" s="121" t="s">
        <v>170</v>
      </c>
      <c r="C499" s="149">
        <v>0</v>
      </c>
      <c r="D499" s="149">
        <v>0</v>
      </c>
      <c r="E499" s="22"/>
    </row>
    <row r="500" spans="1:5" x14ac:dyDescent="0.2">
      <c r="A500" s="120">
        <v>1254</v>
      </c>
      <c r="B500" s="121" t="s">
        <v>171</v>
      </c>
      <c r="C500" s="149">
        <v>0</v>
      </c>
      <c r="D500" s="149">
        <v>0</v>
      </c>
      <c r="E500" s="22"/>
    </row>
    <row r="501" spans="1:5" x14ac:dyDescent="0.2">
      <c r="A501" s="120">
        <v>1259</v>
      </c>
      <c r="B501" s="121" t="s">
        <v>172</v>
      </c>
      <c r="C501" s="149">
        <v>0</v>
      </c>
      <c r="D501" s="149">
        <v>0</v>
      </c>
      <c r="E501" s="22"/>
    </row>
    <row r="502" spans="1:5" x14ac:dyDescent="0.2">
      <c r="A502" s="22"/>
      <c r="B502" s="82" t="s">
        <v>520</v>
      </c>
      <c r="C502" s="147">
        <f>C479+C487+C496</f>
        <v>0</v>
      </c>
      <c r="D502" s="147">
        <f>D479+D487+D496</f>
        <v>2699681.31</v>
      </c>
      <c r="E502" s="22"/>
    </row>
    <row r="503" spans="1:5" x14ac:dyDescent="0.2">
      <c r="A503" s="22"/>
      <c r="B503" s="22"/>
      <c r="C503" s="22"/>
      <c r="D503" s="22"/>
      <c r="E503" s="22"/>
    </row>
    <row r="504" spans="1:5" x14ac:dyDescent="0.2">
      <c r="A504" s="24" t="s">
        <v>585</v>
      </c>
      <c r="B504" s="24"/>
      <c r="C504" s="24"/>
      <c r="D504" s="24"/>
      <c r="E504" s="136"/>
    </row>
    <row r="505" spans="1:5" x14ac:dyDescent="0.2">
      <c r="A505" s="25" t="s">
        <v>86</v>
      </c>
      <c r="B505" s="25" t="s">
        <v>83</v>
      </c>
      <c r="C505" s="81">
        <v>2026</v>
      </c>
      <c r="D505" s="81">
        <v>2025</v>
      </c>
      <c r="E505" s="137"/>
    </row>
    <row r="506" spans="1:5" x14ac:dyDescent="0.2">
      <c r="A506" s="33">
        <v>3210</v>
      </c>
      <c r="B506" s="34" t="s">
        <v>595</v>
      </c>
      <c r="C506" s="147">
        <v>56273051.140000001</v>
      </c>
      <c r="D506" s="147">
        <v>59150312.619999997</v>
      </c>
      <c r="E506" s="22" t="str">
        <f>IF(OR(C506&lt;&gt;0,C507&lt;&gt;0,C508&lt;&gt;0,C509&lt;&gt;0,C510&lt;&gt;0,C511&lt;&gt;0,C512&lt;&gt;0,C513&lt;&gt;0,C514&lt;&gt;0,C515&lt;&gt;0,C516&lt;&gt;0,C517&lt;&gt;0,C518&lt;&gt;0,C519&lt;&gt;0,C520&lt;&gt;0,C521&lt;&gt;0,C522&lt;&gt;0,C523&lt;&gt;0,C524&lt;&gt;0,C525&lt;&gt;0,C526&lt;&gt;0,C527&lt;&gt;0,C528&lt;&gt;0,C529&lt;&gt;0,C530&lt;&gt;0,C531&lt;&gt;0,C532&lt;&gt;0,C533&lt;&gt;0,C534&lt;&gt;0,C535&lt;&gt;0,C536&lt;&gt;0,C537&lt;&gt;0,C538&lt;&gt;0,C539&lt;&gt;0,C540&lt;&gt;0,C541&lt;&gt;0,C542&lt;&gt;0,C543&lt;&gt;0,C544&lt;&gt;0,C545&lt;&gt;0,C546&lt;&gt;0,C547&lt;&gt;0,C548&lt;&gt;0,C549&lt;&gt;0,C550&lt;&gt;0,C551&lt;&gt;0,C552&lt;&gt;0,C553&lt;&gt;0,C554&lt;&gt;0,C555&lt;&gt;0,C556&lt;&gt;0,C557&lt;&gt;0,C558&lt;&gt;0,C559&lt;&gt;0,C560&lt;&gt;0,C561&lt;&gt;0,C562&lt;&gt;0,C563&lt;&gt;0,C564&lt;&gt;0,C565&lt;&gt;0,C566&lt;&gt;0,C567&lt;&gt;0,C568&lt;&gt;0,C569&lt;&gt;0,C570&lt;&gt;0,C571&lt;&gt;0,C572&lt;&gt;0,C573&lt;&gt;0,C574&lt;&gt;0,C575&lt;&gt;0,C576&lt;&gt;0,C577&lt;&gt;0,C578&lt;&gt;0,C579&lt;&gt;0,C580&lt;&gt;0,C581&lt;&gt;0,C582&lt;&gt;0,C583&lt;&gt;0,C584&lt;&gt;0,C585&lt;&gt;0,C586&lt;&gt;0,C587&lt;&gt;0,C588&lt;&gt;0,C589&lt;&gt;0,C590&lt;&gt;0,C591&lt;&gt;0,C592&lt;&gt;0,C593&lt;&gt;0,C594&lt;&gt;0,C595&lt;&gt;0,C596&lt;&gt;0,C597&lt;&gt;0),"","SIN INFORMACIÓN QUE REVELAR")</f>
        <v/>
      </c>
    </row>
    <row r="507" spans="1:5" x14ac:dyDescent="0.2">
      <c r="A507" s="26"/>
      <c r="B507" s="82" t="s">
        <v>510</v>
      </c>
      <c r="C507" s="147">
        <f>C512+C524+C552+C555+C508</f>
        <v>1300210.2000000002</v>
      </c>
      <c r="D507" s="147">
        <f>D512+D524+D552+D555+D508</f>
        <v>5825786.21</v>
      </c>
      <c r="E507" s="22"/>
    </row>
    <row r="508" spans="1:5" x14ac:dyDescent="0.2">
      <c r="A508" s="96">
        <v>5100</v>
      </c>
      <c r="B508" s="97" t="s">
        <v>278</v>
      </c>
      <c r="C508" s="150">
        <f>SUM(C511+C509)</f>
        <v>0</v>
      </c>
      <c r="D508" s="150">
        <f>SUM(D511+D509)</f>
        <v>0</v>
      </c>
      <c r="E508" s="22"/>
    </row>
    <row r="509" spans="1:5" x14ac:dyDescent="0.2">
      <c r="A509" s="123">
        <v>5120</v>
      </c>
      <c r="B509" s="134" t="s">
        <v>145</v>
      </c>
      <c r="C509" s="151">
        <f>C510</f>
        <v>0</v>
      </c>
      <c r="D509" s="151">
        <f>D510</f>
        <v>0</v>
      </c>
      <c r="E509" s="22"/>
    </row>
    <row r="510" spans="1:5" x14ac:dyDescent="0.2">
      <c r="A510" s="116">
        <v>5120</v>
      </c>
      <c r="B510" s="135" t="s">
        <v>145</v>
      </c>
      <c r="C510" s="145">
        <v>0</v>
      </c>
      <c r="D510" s="145">
        <v>0</v>
      </c>
      <c r="E510" s="22"/>
    </row>
    <row r="511" spans="1:5" x14ac:dyDescent="0.2">
      <c r="A511" s="98">
        <v>5130</v>
      </c>
      <c r="B511" s="99" t="s">
        <v>538</v>
      </c>
      <c r="C511" s="152">
        <v>0</v>
      </c>
      <c r="D511" s="152">
        <v>0</v>
      </c>
      <c r="E511" s="22"/>
    </row>
    <row r="512" spans="1:5" x14ac:dyDescent="0.2">
      <c r="A512" s="33">
        <v>5400</v>
      </c>
      <c r="B512" s="34" t="s">
        <v>343</v>
      </c>
      <c r="C512" s="147">
        <f>C513+C515+C517+C519+C521</f>
        <v>0</v>
      </c>
      <c r="D512" s="147">
        <f>D513+D515+D517+D519+D521</f>
        <v>0</v>
      </c>
      <c r="E512" s="22"/>
    </row>
    <row r="513" spans="1:5" x14ac:dyDescent="0.2">
      <c r="A513" s="26">
        <v>5410</v>
      </c>
      <c r="B513" s="22" t="s">
        <v>511</v>
      </c>
      <c r="C513" s="146">
        <f>C514</f>
        <v>0</v>
      </c>
      <c r="D513" s="146">
        <f>D514</f>
        <v>0</v>
      </c>
      <c r="E513" s="22"/>
    </row>
    <row r="514" spans="1:5" x14ac:dyDescent="0.2">
      <c r="A514" s="26">
        <v>5411</v>
      </c>
      <c r="B514" s="22" t="s">
        <v>345</v>
      </c>
      <c r="C514" s="146">
        <v>0</v>
      </c>
      <c r="D514" s="146">
        <v>0</v>
      </c>
      <c r="E514" s="22"/>
    </row>
    <row r="515" spans="1:5" x14ac:dyDescent="0.2">
      <c r="A515" s="26">
        <v>5420</v>
      </c>
      <c r="B515" s="22" t="s">
        <v>512</v>
      </c>
      <c r="C515" s="146">
        <f>C516</f>
        <v>0</v>
      </c>
      <c r="D515" s="146">
        <f>D516</f>
        <v>0</v>
      </c>
      <c r="E515" s="22"/>
    </row>
    <row r="516" spans="1:5" x14ac:dyDescent="0.2">
      <c r="A516" s="26">
        <v>5421</v>
      </c>
      <c r="B516" s="22" t="s">
        <v>348</v>
      </c>
      <c r="C516" s="146">
        <v>0</v>
      </c>
      <c r="D516" s="146">
        <v>0</v>
      </c>
      <c r="E516" s="22"/>
    </row>
    <row r="517" spans="1:5" x14ac:dyDescent="0.2">
      <c r="A517" s="26">
        <v>5430</v>
      </c>
      <c r="B517" s="22" t="s">
        <v>513</v>
      </c>
      <c r="C517" s="146">
        <f>C518</f>
        <v>0</v>
      </c>
      <c r="D517" s="146">
        <f>D518</f>
        <v>0</v>
      </c>
      <c r="E517" s="22"/>
    </row>
    <row r="518" spans="1:5" x14ac:dyDescent="0.2">
      <c r="A518" s="26">
        <v>5431</v>
      </c>
      <c r="B518" s="22" t="s">
        <v>351</v>
      </c>
      <c r="C518" s="146">
        <v>0</v>
      </c>
      <c r="D518" s="146">
        <v>0</v>
      </c>
      <c r="E518" s="22"/>
    </row>
    <row r="519" spans="1:5" x14ac:dyDescent="0.2">
      <c r="A519" s="26">
        <v>5440</v>
      </c>
      <c r="B519" s="22" t="s">
        <v>514</v>
      </c>
      <c r="C519" s="146">
        <f>C520</f>
        <v>0</v>
      </c>
      <c r="D519" s="146">
        <f>D520</f>
        <v>0</v>
      </c>
      <c r="E519" s="22"/>
    </row>
    <row r="520" spans="1:5" x14ac:dyDescent="0.2">
      <c r="A520" s="26">
        <v>5441</v>
      </c>
      <c r="B520" s="22" t="s">
        <v>514</v>
      </c>
      <c r="C520" s="146">
        <v>0</v>
      </c>
      <c r="D520" s="146">
        <v>0</v>
      </c>
      <c r="E520" s="22"/>
    </row>
    <row r="521" spans="1:5" x14ac:dyDescent="0.2">
      <c r="A521" s="26">
        <v>5450</v>
      </c>
      <c r="B521" s="22" t="s">
        <v>515</v>
      </c>
      <c r="C521" s="146">
        <f>SUM(C522:C523)</f>
        <v>0</v>
      </c>
      <c r="D521" s="146">
        <f>SUM(D522:D523)</f>
        <v>0</v>
      </c>
      <c r="E521" s="22"/>
    </row>
    <row r="522" spans="1:5" x14ac:dyDescent="0.2">
      <c r="A522" s="26">
        <v>5451</v>
      </c>
      <c r="B522" s="22" t="s">
        <v>355</v>
      </c>
      <c r="C522" s="146">
        <v>0</v>
      </c>
      <c r="D522" s="146">
        <v>0</v>
      </c>
      <c r="E522" s="22"/>
    </row>
    <row r="523" spans="1:5" x14ac:dyDescent="0.2">
      <c r="A523" s="26">
        <v>5452</v>
      </c>
      <c r="B523" s="22" t="s">
        <v>356</v>
      </c>
      <c r="C523" s="146">
        <v>0</v>
      </c>
      <c r="D523" s="146">
        <v>0</v>
      </c>
      <c r="E523" s="22"/>
    </row>
    <row r="524" spans="1:5" x14ac:dyDescent="0.2">
      <c r="A524" s="33">
        <v>5500</v>
      </c>
      <c r="B524" s="34" t="s">
        <v>357</v>
      </c>
      <c r="C524" s="147">
        <f>C525+C534+C537+C543</f>
        <v>1300210.2000000002</v>
      </c>
      <c r="D524" s="147">
        <f>D525+D534+D537+D543</f>
        <v>5825786.21</v>
      </c>
      <c r="E524" s="22"/>
    </row>
    <row r="525" spans="1:5" x14ac:dyDescent="0.2">
      <c r="A525" s="26">
        <v>5510</v>
      </c>
      <c r="B525" s="22" t="s">
        <v>358</v>
      </c>
      <c r="C525" s="146">
        <f>SUM(C526:C533)</f>
        <v>1300210.1100000001</v>
      </c>
      <c r="D525" s="146">
        <f>SUM(D526:D533)</f>
        <v>5825785.3700000001</v>
      </c>
      <c r="E525" s="22"/>
    </row>
    <row r="526" spans="1:5" x14ac:dyDescent="0.2">
      <c r="A526" s="26">
        <v>5511</v>
      </c>
      <c r="B526" s="22" t="s">
        <v>359</v>
      </c>
      <c r="C526" s="146">
        <v>0</v>
      </c>
      <c r="D526" s="146">
        <v>0</v>
      </c>
      <c r="E526" s="22"/>
    </row>
    <row r="527" spans="1:5" x14ac:dyDescent="0.2">
      <c r="A527" s="26">
        <v>5512</v>
      </c>
      <c r="B527" s="22" t="s">
        <v>360</v>
      </c>
      <c r="C527" s="146">
        <v>0</v>
      </c>
      <c r="D527" s="146">
        <v>0</v>
      </c>
      <c r="E527" s="22"/>
    </row>
    <row r="528" spans="1:5" x14ac:dyDescent="0.2">
      <c r="A528" s="26">
        <v>5513</v>
      </c>
      <c r="B528" s="22" t="s">
        <v>361</v>
      </c>
      <c r="C528" s="146">
        <v>0</v>
      </c>
      <c r="D528" s="146">
        <v>0</v>
      </c>
      <c r="E528" s="22"/>
    </row>
    <row r="529" spans="1:5" x14ac:dyDescent="0.2">
      <c r="A529" s="26">
        <v>5514</v>
      </c>
      <c r="B529" s="22" t="s">
        <v>362</v>
      </c>
      <c r="C529" s="146">
        <v>0</v>
      </c>
      <c r="D529" s="146">
        <v>0</v>
      </c>
      <c r="E529" s="22"/>
    </row>
    <row r="530" spans="1:5" x14ac:dyDescent="0.2">
      <c r="A530" s="26">
        <v>5515</v>
      </c>
      <c r="B530" s="22" t="s">
        <v>363</v>
      </c>
      <c r="C530" s="146">
        <v>1300210.1100000001</v>
      </c>
      <c r="D530" s="146">
        <v>5646897.4500000002</v>
      </c>
      <c r="E530" s="22"/>
    </row>
    <row r="531" spans="1:5" x14ac:dyDescent="0.2">
      <c r="A531" s="26">
        <v>5516</v>
      </c>
      <c r="B531" s="22" t="s">
        <v>364</v>
      </c>
      <c r="C531" s="146">
        <v>0</v>
      </c>
      <c r="D531" s="146">
        <v>0</v>
      </c>
      <c r="E531" s="22"/>
    </row>
    <row r="532" spans="1:5" x14ac:dyDescent="0.2">
      <c r="A532" s="26">
        <v>5517</v>
      </c>
      <c r="B532" s="22" t="s">
        <v>365</v>
      </c>
      <c r="C532" s="146">
        <v>0</v>
      </c>
      <c r="D532" s="146">
        <v>0</v>
      </c>
      <c r="E532" s="22"/>
    </row>
    <row r="533" spans="1:5" x14ac:dyDescent="0.2">
      <c r="A533" s="26">
        <v>5518</v>
      </c>
      <c r="B533" s="22" t="s">
        <v>41</v>
      </c>
      <c r="C533" s="146">
        <v>0</v>
      </c>
      <c r="D533" s="146">
        <v>178887.92</v>
      </c>
      <c r="E533" s="22"/>
    </row>
    <row r="534" spans="1:5" x14ac:dyDescent="0.2">
      <c r="A534" s="26">
        <v>5520</v>
      </c>
      <c r="B534" s="22" t="s">
        <v>40</v>
      </c>
      <c r="C534" s="146">
        <f>SUM(C535:C536)</f>
        <v>0</v>
      </c>
      <c r="D534" s="146">
        <f>SUM(D535:D536)</f>
        <v>0</v>
      </c>
      <c r="E534" s="22"/>
    </row>
    <row r="535" spans="1:5" x14ac:dyDescent="0.2">
      <c r="A535" s="26">
        <v>5521</v>
      </c>
      <c r="B535" s="22" t="s">
        <v>366</v>
      </c>
      <c r="C535" s="146">
        <v>0</v>
      </c>
      <c r="D535" s="146">
        <v>0</v>
      </c>
      <c r="E535" s="22"/>
    </row>
    <row r="536" spans="1:5" x14ac:dyDescent="0.2">
      <c r="A536" s="26">
        <v>5522</v>
      </c>
      <c r="B536" s="22" t="s">
        <v>367</v>
      </c>
      <c r="C536" s="146">
        <v>0</v>
      </c>
      <c r="D536" s="146">
        <v>0</v>
      </c>
      <c r="E536" s="22"/>
    </row>
    <row r="537" spans="1:5" x14ac:dyDescent="0.2">
      <c r="A537" s="26">
        <v>5530</v>
      </c>
      <c r="B537" s="22" t="s">
        <v>368</v>
      </c>
      <c r="C537" s="146">
        <f>SUM(C538:C542)</f>
        <v>0</v>
      </c>
      <c r="D537" s="146">
        <f>SUM(D538:D542)</f>
        <v>0</v>
      </c>
      <c r="E537" s="22"/>
    </row>
    <row r="538" spans="1:5" x14ac:dyDescent="0.2">
      <c r="A538" s="26">
        <v>5531</v>
      </c>
      <c r="B538" s="22" t="s">
        <v>369</v>
      </c>
      <c r="C538" s="146">
        <v>0</v>
      </c>
      <c r="D538" s="146">
        <v>0</v>
      </c>
      <c r="E538" s="22"/>
    </row>
    <row r="539" spans="1:5" x14ac:dyDescent="0.2">
      <c r="A539" s="26">
        <v>5532</v>
      </c>
      <c r="B539" s="22" t="s">
        <v>370</v>
      </c>
      <c r="C539" s="146">
        <v>0</v>
      </c>
      <c r="D539" s="146">
        <v>0</v>
      </c>
      <c r="E539" s="22"/>
    </row>
    <row r="540" spans="1:5" x14ac:dyDescent="0.2">
      <c r="A540" s="26">
        <v>5533</v>
      </c>
      <c r="B540" s="22" t="s">
        <v>371</v>
      </c>
      <c r="C540" s="146">
        <v>0</v>
      </c>
      <c r="D540" s="146">
        <v>0</v>
      </c>
      <c r="E540" s="22"/>
    </row>
    <row r="541" spans="1:5" x14ac:dyDescent="0.2">
      <c r="A541" s="26">
        <v>5534</v>
      </c>
      <c r="B541" s="22" t="s">
        <v>372</v>
      </c>
      <c r="C541" s="146">
        <v>0</v>
      </c>
      <c r="D541" s="146">
        <v>0</v>
      </c>
      <c r="E541" s="22"/>
    </row>
    <row r="542" spans="1:5" x14ac:dyDescent="0.2">
      <c r="A542" s="26">
        <v>5535</v>
      </c>
      <c r="B542" s="22" t="s">
        <v>373</v>
      </c>
      <c r="C542" s="146">
        <v>0</v>
      </c>
      <c r="D542" s="146">
        <v>0</v>
      </c>
      <c r="E542" s="22"/>
    </row>
    <row r="543" spans="1:5" x14ac:dyDescent="0.2">
      <c r="A543" s="26">
        <v>5590</v>
      </c>
      <c r="B543" s="22" t="s">
        <v>374</v>
      </c>
      <c r="C543" s="146">
        <f>SUM(C544:C551)</f>
        <v>0.09</v>
      </c>
      <c r="D543" s="146">
        <f>SUM(D544:D551)</f>
        <v>0.84</v>
      </c>
      <c r="E543" s="22"/>
    </row>
    <row r="544" spans="1:5" x14ac:dyDescent="0.2">
      <c r="A544" s="26">
        <v>5591</v>
      </c>
      <c r="B544" s="22" t="s">
        <v>375</v>
      </c>
      <c r="C544" s="146">
        <v>0</v>
      </c>
      <c r="D544" s="146">
        <v>0</v>
      </c>
      <c r="E544" s="22"/>
    </row>
    <row r="545" spans="1:5" x14ac:dyDescent="0.2">
      <c r="A545" s="26">
        <v>5592</v>
      </c>
      <c r="B545" s="22" t="s">
        <v>376</v>
      </c>
      <c r="C545" s="146">
        <v>0</v>
      </c>
      <c r="D545" s="146">
        <v>0</v>
      </c>
      <c r="E545" s="22"/>
    </row>
    <row r="546" spans="1:5" x14ac:dyDescent="0.2">
      <c r="A546" s="26">
        <v>5593</v>
      </c>
      <c r="B546" s="22" t="s">
        <v>377</v>
      </c>
      <c r="C546" s="146">
        <v>0</v>
      </c>
      <c r="D546" s="146">
        <v>0</v>
      </c>
      <c r="E546" s="22"/>
    </row>
    <row r="547" spans="1:5" x14ac:dyDescent="0.2">
      <c r="A547" s="26">
        <v>5594</v>
      </c>
      <c r="B547" s="22" t="s">
        <v>378</v>
      </c>
      <c r="C547" s="146">
        <v>0</v>
      </c>
      <c r="D547" s="146">
        <v>0</v>
      </c>
      <c r="E547" s="22"/>
    </row>
    <row r="548" spans="1:5" x14ac:dyDescent="0.2">
      <c r="A548" s="26">
        <v>5595</v>
      </c>
      <c r="B548" s="22" t="s">
        <v>379</v>
      </c>
      <c r="C548" s="146">
        <v>0</v>
      </c>
      <c r="D548" s="146">
        <v>0</v>
      </c>
      <c r="E548" s="22"/>
    </row>
    <row r="549" spans="1:5" x14ac:dyDescent="0.2">
      <c r="A549" s="26">
        <v>5596</v>
      </c>
      <c r="B549" s="22" t="s">
        <v>274</v>
      </c>
      <c r="C549" s="146">
        <v>0</v>
      </c>
      <c r="D549" s="146">
        <v>0</v>
      </c>
      <c r="E549" s="22"/>
    </row>
    <row r="550" spans="1:5" x14ac:dyDescent="0.2">
      <c r="A550" s="26">
        <v>5597</v>
      </c>
      <c r="B550" s="22" t="s">
        <v>380</v>
      </c>
      <c r="C550" s="146">
        <v>0</v>
      </c>
      <c r="D550" s="146">
        <v>0</v>
      </c>
      <c r="E550" s="22"/>
    </row>
    <row r="551" spans="1:5" x14ac:dyDescent="0.2">
      <c r="A551" s="26">
        <v>5599</v>
      </c>
      <c r="B551" s="22" t="s">
        <v>381</v>
      </c>
      <c r="C551" s="146">
        <v>0.09</v>
      </c>
      <c r="D551" s="146">
        <v>0.84</v>
      </c>
      <c r="E551" s="22"/>
    </row>
    <row r="552" spans="1:5" x14ac:dyDescent="0.2">
      <c r="A552" s="33">
        <v>5600</v>
      </c>
      <c r="B552" s="34" t="s">
        <v>39</v>
      </c>
      <c r="C552" s="147">
        <f>C553</f>
        <v>0</v>
      </c>
      <c r="D552" s="147">
        <f>D553</f>
        <v>0</v>
      </c>
      <c r="E552" s="22"/>
    </row>
    <row r="553" spans="1:5" x14ac:dyDescent="0.2">
      <c r="A553" s="26">
        <v>5610</v>
      </c>
      <c r="B553" s="22" t="s">
        <v>382</v>
      </c>
      <c r="C553" s="146">
        <f>C554</f>
        <v>0</v>
      </c>
      <c r="D553" s="146">
        <f>D554</f>
        <v>0</v>
      </c>
      <c r="E553" s="22"/>
    </row>
    <row r="554" spans="1:5" x14ac:dyDescent="0.2">
      <c r="A554" s="26">
        <v>5611</v>
      </c>
      <c r="B554" s="22" t="s">
        <v>383</v>
      </c>
      <c r="C554" s="146">
        <v>0</v>
      </c>
      <c r="D554" s="146">
        <v>0</v>
      </c>
      <c r="E554" s="22"/>
    </row>
    <row r="555" spans="1:5" x14ac:dyDescent="0.2">
      <c r="A555" s="33">
        <v>2110</v>
      </c>
      <c r="B555" s="85" t="s">
        <v>521</v>
      </c>
      <c r="C555" s="147">
        <f>SUM(C556:C560)</f>
        <v>0</v>
      </c>
      <c r="D555" s="147">
        <f>SUM(D556:D560)</f>
        <v>0</v>
      </c>
      <c r="E555" s="22"/>
    </row>
    <row r="556" spans="1:5" x14ac:dyDescent="0.2">
      <c r="A556" s="26">
        <v>2111</v>
      </c>
      <c r="B556" s="22" t="s">
        <v>522</v>
      </c>
      <c r="C556" s="146">
        <v>0</v>
      </c>
      <c r="D556" s="146">
        <v>0</v>
      </c>
      <c r="E556" s="22"/>
    </row>
    <row r="557" spans="1:5" x14ac:dyDescent="0.2">
      <c r="A557" s="26">
        <v>2112</v>
      </c>
      <c r="B557" s="22" t="s">
        <v>523</v>
      </c>
      <c r="C557" s="146">
        <v>0</v>
      </c>
      <c r="D557" s="146">
        <v>0</v>
      </c>
      <c r="E557" s="22"/>
    </row>
    <row r="558" spans="1:5" x14ac:dyDescent="0.2">
      <c r="A558" s="26">
        <v>2112</v>
      </c>
      <c r="B558" s="22" t="s">
        <v>524</v>
      </c>
      <c r="C558" s="146">
        <v>0</v>
      </c>
      <c r="D558" s="146">
        <v>0</v>
      </c>
      <c r="E558" s="22"/>
    </row>
    <row r="559" spans="1:5" x14ac:dyDescent="0.2">
      <c r="A559" s="26">
        <v>2115</v>
      </c>
      <c r="B559" s="22" t="s">
        <v>525</v>
      </c>
      <c r="C559" s="146">
        <v>0</v>
      </c>
      <c r="D559" s="146">
        <v>0</v>
      </c>
      <c r="E559" s="22"/>
    </row>
    <row r="560" spans="1:5" x14ac:dyDescent="0.2">
      <c r="A560" s="26">
        <v>2114</v>
      </c>
      <c r="B560" s="22" t="s">
        <v>526</v>
      </c>
      <c r="C560" s="146">
        <v>0</v>
      </c>
      <c r="D560" s="146">
        <v>0</v>
      </c>
      <c r="E560" s="22"/>
    </row>
    <row r="561" spans="1:5" x14ac:dyDescent="0.2">
      <c r="A561" s="98"/>
      <c r="B561" s="102" t="s">
        <v>539</v>
      </c>
      <c r="C561" s="150">
        <f>+C562</f>
        <v>0</v>
      </c>
      <c r="D561" s="150">
        <f>+D562</f>
        <v>0</v>
      </c>
      <c r="E561" s="22"/>
    </row>
    <row r="562" spans="1:5" x14ac:dyDescent="0.2">
      <c r="A562" s="96">
        <v>1270</v>
      </c>
      <c r="B562" s="97" t="s">
        <v>173</v>
      </c>
      <c r="C562" s="153">
        <f>+C563</f>
        <v>0</v>
      </c>
      <c r="D562" s="153">
        <f>+D563</f>
        <v>0</v>
      </c>
      <c r="E562" s="22"/>
    </row>
    <row r="563" spans="1:5" x14ac:dyDescent="0.2">
      <c r="A563" s="98">
        <v>1273</v>
      </c>
      <c r="B563" s="99" t="s">
        <v>540</v>
      </c>
      <c r="C563" s="154">
        <v>0</v>
      </c>
      <c r="D563" s="154">
        <v>0</v>
      </c>
      <c r="E563" s="22"/>
    </row>
    <row r="564" spans="1:5" x14ac:dyDescent="0.2">
      <c r="A564" s="98"/>
      <c r="B564" s="102" t="s">
        <v>541</v>
      </c>
      <c r="C564" s="150">
        <f>+C565+C587</f>
        <v>10.9</v>
      </c>
      <c r="D564" s="150">
        <f>+D565+D587</f>
        <v>12832.16</v>
      </c>
      <c r="E564" s="22"/>
    </row>
    <row r="565" spans="1:5" x14ac:dyDescent="0.2">
      <c r="A565" s="96">
        <v>4300</v>
      </c>
      <c r="B565" s="100" t="s">
        <v>589</v>
      </c>
      <c r="C565" s="153">
        <f>C579+C566+C569+C575+C577</f>
        <v>10.9</v>
      </c>
      <c r="D565" s="155">
        <f>D579+D566+D569+D575+D577</f>
        <v>12832.16</v>
      </c>
      <c r="E565" s="22"/>
    </row>
    <row r="566" spans="1:5" x14ac:dyDescent="0.2">
      <c r="A566" s="96">
        <v>4310</v>
      </c>
      <c r="B566" s="100" t="s">
        <v>261</v>
      </c>
      <c r="C566" s="153">
        <f>SUM(C567:C568)</f>
        <v>0</v>
      </c>
      <c r="D566" s="153">
        <f>SUM(D567:D568)</f>
        <v>0</v>
      </c>
      <c r="E566" s="22"/>
    </row>
    <row r="567" spans="1:5" x14ac:dyDescent="0.2">
      <c r="A567" s="98">
        <v>4311</v>
      </c>
      <c r="B567" s="101" t="s">
        <v>430</v>
      </c>
      <c r="C567" s="154">
        <v>0</v>
      </c>
      <c r="D567" s="156">
        <v>0</v>
      </c>
      <c r="E567" s="22"/>
    </row>
    <row r="568" spans="1:5" x14ac:dyDescent="0.2">
      <c r="A568" s="98">
        <v>4319</v>
      </c>
      <c r="B568" s="101" t="s">
        <v>262</v>
      </c>
      <c r="C568" s="154">
        <v>0</v>
      </c>
      <c r="D568" s="156">
        <v>0</v>
      </c>
      <c r="E568" s="22"/>
    </row>
    <row r="569" spans="1:5" x14ac:dyDescent="0.2">
      <c r="A569" s="96">
        <v>4320</v>
      </c>
      <c r="B569" s="100" t="s">
        <v>263</v>
      </c>
      <c r="C569" s="153">
        <f>SUM(C570:C574)</f>
        <v>0</v>
      </c>
      <c r="D569" s="153">
        <f>SUM(D570:D574)</f>
        <v>0</v>
      </c>
      <c r="E569" s="22"/>
    </row>
    <row r="570" spans="1:5" x14ac:dyDescent="0.2">
      <c r="A570" s="98">
        <v>4321</v>
      </c>
      <c r="B570" s="101" t="s">
        <v>264</v>
      </c>
      <c r="C570" s="154">
        <v>0</v>
      </c>
      <c r="D570" s="156">
        <v>0</v>
      </c>
      <c r="E570" s="22"/>
    </row>
    <row r="571" spans="1:5" x14ac:dyDescent="0.2">
      <c r="A571" s="98">
        <v>4322</v>
      </c>
      <c r="B571" s="101" t="s">
        <v>265</v>
      </c>
      <c r="C571" s="154">
        <v>0</v>
      </c>
      <c r="D571" s="156">
        <v>0</v>
      </c>
      <c r="E571" s="22"/>
    </row>
    <row r="572" spans="1:5" x14ac:dyDescent="0.2">
      <c r="A572" s="98">
        <v>4323</v>
      </c>
      <c r="B572" s="101" t="s">
        <v>266</v>
      </c>
      <c r="C572" s="154">
        <v>0</v>
      </c>
      <c r="D572" s="156">
        <v>0</v>
      </c>
      <c r="E572" s="22"/>
    </row>
    <row r="573" spans="1:5" x14ac:dyDescent="0.2">
      <c r="A573" s="98">
        <v>4324</v>
      </c>
      <c r="B573" s="101" t="s">
        <v>267</v>
      </c>
      <c r="C573" s="154">
        <v>0</v>
      </c>
      <c r="D573" s="156">
        <v>0</v>
      </c>
      <c r="E573" s="22"/>
    </row>
    <row r="574" spans="1:5" x14ac:dyDescent="0.2">
      <c r="A574" s="98">
        <v>4325</v>
      </c>
      <c r="B574" s="101" t="s">
        <v>268</v>
      </c>
      <c r="C574" s="154">
        <v>0</v>
      </c>
      <c r="D574" s="156">
        <v>0</v>
      </c>
      <c r="E574" s="22"/>
    </row>
    <row r="575" spans="1:5" x14ac:dyDescent="0.2">
      <c r="A575" s="96">
        <v>4330</v>
      </c>
      <c r="B575" s="100" t="s">
        <v>269</v>
      </c>
      <c r="C575" s="153">
        <f>C576</f>
        <v>0</v>
      </c>
      <c r="D575" s="153">
        <f>D576</f>
        <v>0</v>
      </c>
      <c r="E575" s="22"/>
    </row>
    <row r="576" spans="1:5" x14ac:dyDescent="0.2">
      <c r="A576" s="98">
        <v>4331</v>
      </c>
      <c r="B576" s="101" t="s">
        <v>269</v>
      </c>
      <c r="C576" s="154">
        <v>0</v>
      </c>
      <c r="D576" s="156">
        <v>0</v>
      </c>
      <c r="E576" s="22"/>
    </row>
    <row r="577" spans="1:5" x14ac:dyDescent="0.2">
      <c r="A577" s="96">
        <v>4340</v>
      </c>
      <c r="B577" s="100" t="s">
        <v>270</v>
      </c>
      <c r="C577" s="153">
        <f>C578</f>
        <v>0</v>
      </c>
      <c r="D577" s="153">
        <f>D578</f>
        <v>0</v>
      </c>
      <c r="E577" s="22"/>
    </row>
    <row r="578" spans="1:5" x14ac:dyDescent="0.2">
      <c r="A578" s="98">
        <v>4341</v>
      </c>
      <c r="B578" s="101" t="s">
        <v>270</v>
      </c>
      <c r="C578" s="154">
        <v>0</v>
      </c>
      <c r="D578" s="156">
        <v>0</v>
      </c>
      <c r="E578" s="22"/>
    </row>
    <row r="579" spans="1:5" x14ac:dyDescent="0.2">
      <c r="A579" s="123">
        <v>4390</v>
      </c>
      <c r="B579" s="124" t="s">
        <v>271</v>
      </c>
      <c r="C579" s="157">
        <f>SUM(C580:C586)</f>
        <v>10.9</v>
      </c>
      <c r="D579" s="157">
        <f>SUM(D580:D586)</f>
        <v>12832.16</v>
      </c>
      <c r="E579" s="22"/>
    </row>
    <row r="580" spans="1:5" x14ac:dyDescent="0.2">
      <c r="A580" s="79">
        <v>4392</v>
      </c>
      <c r="B580" s="122" t="s">
        <v>272</v>
      </c>
      <c r="C580" s="158">
        <v>0</v>
      </c>
      <c r="D580" s="158">
        <v>0</v>
      </c>
      <c r="E580" s="22"/>
    </row>
    <row r="581" spans="1:5" x14ac:dyDescent="0.2">
      <c r="A581" s="79">
        <v>4393</v>
      </c>
      <c r="B581" s="122" t="s">
        <v>431</v>
      </c>
      <c r="C581" s="158">
        <v>0</v>
      </c>
      <c r="D581" s="158">
        <v>0</v>
      </c>
      <c r="E581" s="22"/>
    </row>
    <row r="582" spans="1:5" x14ac:dyDescent="0.2">
      <c r="A582" s="79">
        <v>4394</v>
      </c>
      <c r="B582" s="122" t="s">
        <v>273</v>
      </c>
      <c r="C582" s="158">
        <v>0</v>
      </c>
      <c r="D582" s="158">
        <v>0</v>
      </c>
      <c r="E582" s="22"/>
    </row>
    <row r="583" spans="1:5" x14ac:dyDescent="0.2">
      <c r="A583" s="79">
        <v>4395</v>
      </c>
      <c r="B583" s="122" t="s">
        <v>274</v>
      </c>
      <c r="C583" s="158">
        <v>0</v>
      </c>
      <c r="D583" s="158">
        <v>0</v>
      </c>
      <c r="E583" s="22"/>
    </row>
    <row r="584" spans="1:5" x14ac:dyDescent="0.2">
      <c r="A584" s="79">
        <v>4396</v>
      </c>
      <c r="B584" s="122" t="s">
        <v>275</v>
      </c>
      <c r="C584" s="158">
        <v>0</v>
      </c>
      <c r="D584" s="158">
        <v>0</v>
      </c>
      <c r="E584" s="22"/>
    </row>
    <row r="585" spans="1:5" x14ac:dyDescent="0.2">
      <c r="A585" s="79">
        <v>4397</v>
      </c>
      <c r="B585" s="122" t="s">
        <v>432</v>
      </c>
      <c r="C585" s="158">
        <v>0</v>
      </c>
      <c r="D585" s="158">
        <v>0</v>
      </c>
      <c r="E585" s="22"/>
    </row>
    <row r="586" spans="1:5" x14ac:dyDescent="0.2">
      <c r="A586" s="98">
        <v>4399</v>
      </c>
      <c r="B586" s="101" t="s">
        <v>271</v>
      </c>
      <c r="C586" s="154">
        <v>10.9</v>
      </c>
      <c r="D586" s="154">
        <v>12832.16</v>
      </c>
      <c r="E586" s="22"/>
    </row>
    <row r="587" spans="1:5" x14ac:dyDescent="0.2">
      <c r="A587" s="33">
        <v>1120</v>
      </c>
      <c r="B587" s="85" t="s">
        <v>527</v>
      </c>
      <c r="C587" s="147">
        <f>SUM(C588:C596)</f>
        <v>0</v>
      </c>
      <c r="D587" s="147">
        <f>SUM(D588:D596)</f>
        <v>0</v>
      </c>
      <c r="E587" s="22"/>
    </row>
    <row r="588" spans="1:5" x14ac:dyDescent="0.2">
      <c r="A588" s="26">
        <v>1124</v>
      </c>
      <c r="B588" s="86" t="s">
        <v>528</v>
      </c>
      <c r="C588" s="159">
        <v>0</v>
      </c>
      <c r="D588" s="146">
        <v>0</v>
      </c>
      <c r="E588" s="22"/>
    </row>
    <row r="589" spans="1:5" x14ac:dyDescent="0.2">
      <c r="A589" s="26">
        <v>1124</v>
      </c>
      <c r="B589" s="86" t="s">
        <v>529</v>
      </c>
      <c r="C589" s="159">
        <v>0</v>
      </c>
      <c r="D589" s="146">
        <v>0</v>
      </c>
      <c r="E589" s="22"/>
    </row>
    <row r="590" spans="1:5" x14ac:dyDescent="0.2">
      <c r="A590" s="26">
        <v>1124</v>
      </c>
      <c r="B590" s="86" t="s">
        <v>530</v>
      </c>
      <c r="C590" s="159">
        <v>0</v>
      </c>
      <c r="D590" s="146">
        <v>0</v>
      </c>
      <c r="E590" s="22"/>
    </row>
    <row r="591" spans="1:5" x14ac:dyDescent="0.2">
      <c r="A591" s="26">
        <v>1124</v>
      </c>
      <c r="B591" s="86" t="s">
        <v>531</v>
      </c>
      <c r="C591" s="159">
        <v>0</v>
      </c>
      <c r="D591" s="146">
        <v>0</v>
      </c>
      <c r="E591" s="22"/>
    </row>
    <row r="592" spans="1:5" x14ac:dyDescent="0.2">
      <c r="A592" s="26">
        <v>1124</v>
      </c>
      <c r="B592" s="86" t="s">
        <v>532</v>
      </c>
      <c r="C592" s="146">
        <v>0</v>
      </c>
      <c r="D592" s="146">
        <v>0</v>
      </c>
      <c r="E592" s="22"/>
    </row>
    <row r="593" spans="1:5" x14ac:dyDescent="0.2">
      <c r="A593" s="26">
        <v>1124</v>
      </c>
      <c r="B593" s="86" t="s">
        <v>533</v>
      </c>
      <c r="C593" s="146">
        <v>0</v>
      </c>
      <c r="D593" s="146">
        <v>0</v>
      </c>
      <c r="E593" s="22"/>
    </row>
    <row r="594" spans="1:5" x14ac:dyDescent="0.2">
      <c r="A594" s="26">
        <v>1122</v>
      </c>
      <c r="B594" s="86" t="s">
        <v>534</v>
      </c>
      <c r="C594" s="146">
        <v>0</v>
      </c>
      <c r="D594" s="146">
        <v>0</v>
      </c>
      <c r="E594" s="22"/>
    </row>
    <row r="595" spans="1:5" x14ac:dyDescent="0.2">
      <c r="A595" s="26">
        <v>1122</v>
      </c>
      <c r="B595" s="86" t="s">
        <v>535</v>
      </c>
      <c r="C595" s="159">
        <v>0</v>
      </c>
      <c r="D595" s="146">
        <v>0</v>
      </c>
      <c r="E595" s="22"/>
    </row>
    <row r="596" spans="1:5" x14ac:dyDescent="0.2">
      <c r="A596" s="26">
        <v>1122</v>
      </c>
      <c r="B596" s="86" t="s">
        <v>536</v>
      </c>
      <c r="C596" s="146">
        <v>0</v>
      </c>
      <c r="D596" s="146">
        <v>0</v>
      </c>
      <c r="E596" s="22"/>
    </row>
    <row r="597" spans="1:5" x14ac:dyDescent="0.2">
      <c r="A597" s="26"/>
      <c r="B597" s="87" t="s">
        <v>537</v>
      </c>
      <c r="C597" s="147">
        <f>C506+C507-C561-C564</f>
        <v>57573250.440000005</v>
      </c>
      <c r="D597" s="147">
        <f>D506+D507-D561-D564</f>
        <v>64963266.670000002</v>
      </c>
      <c r="E597" s="22"/>
    </row>
    <row r="599" spans="1:5" x14ac:dyDescent="0.2">
      <c r="A599" s="179" t="s">
        <v>596</v>
      </c>
      <c r="B599" s="180"/>
      <c r="C599" s="181"/>
    </row>
    <row r="600" spans="1:5" x14ac:dyDescent="0.2">
      <c r="A600" s="182" t="s">
        <v>506</v>
      </c>
      <c r="B600" s="183"/>
      <c r="C600" s="184"/>
    </row>
    <row r="601" spans="1:5" x14ac:dyDescent="0.2">
      <c r="A601" s="182" t="s">
        <v>597</v>
      </c>
      <c r="B601" s="183"/>
      <c r="C601" s="184"/>
    </row>
    <row r="602" spans="1:5" x14ac:dyDescent="0.2">
      <c r="A602" s="174" t="s">
        <v>507</v>
      </c>
      <c r="B602" s="175"/>
      <c r="C602" s="176"/>
    </row>
    <row r="603" spans="1:5" x14ac:dyDescent="0.2">
      <c r="A603" s="185" t="s">
        <v>406</v>
      </c>
      <c r="B603" s="186"/>
      <c r="C603" s="129">
        <v>2026</v>
      </c>
    </row>
    <row r="604" spans="1:5" x14ac:dyDescent="0.2">
      <c r="A604" s="45" t="s">
        <v>435</v>
      </c>
      <c r="B604" s="45"/>
      <c r="C604" s="88">
        <v>104147089.31999999</v>
      </c>
    </row>
    <row r="605" spans="1:5" x14ac:dyDescent="0.2">
      <c r="A605" s="46"/>
      <c r="B605" s="47"/>
      <c r="C605" s="48"/>
    </row>
    <row r="606" spans="1:5" x14ac:dyDescent="0.2">
      <c r="A606" s="55" t="s">
        <v>436</v>
      </c>
      <c r="B606" s="55"/>
      <c r="C606" s="89">
        <f>SUM(C607:C612)</f>
        <v>-10.9</v>
      </c>
    </row>
    <row r="607" spans="1:5" x14ac:dyDescent="0.2">
      <c r="A607" s="62" t="s">
        <v>437</v>
      </c>
      <c r="B607" s="61" t="s">
        <v>261</v>
      </c>
      <c r="C607" s="90">
        <v>0</v>
      </c>
    </row>
    <row r="608" spans="1:5" x14ac:dyDescent="0.2">
      <c r="A608" s="49" t="s">
        <v>438</v>
      </c>
      <c r="B608" s="50" t="s">
        <v>447</v>
      </c>
      <c r="C608" s="90">
        <v>0</v>
      </c>
    </row>
    <row r="609" spans="1:3" x14ac:dyDescent="0.2">
      <c r="A609" s="49" t="s">
        <v>439</v>
      </c>
      <c r="B609" s="50" t="s">
        <v>269</v>
      </c>
      <c r="C609" s="90">
        <v>0</v>
      </c>
    </row>
    <row r="610" spans="1:3" x14ac:dyDescent="0.2">
      <c r="A610" s="49" t="s">
        <v>440</v>
      </c>
      <c r="B610" s="50" t="s">
        <v>270</v>
      </c>
      <c r="C610" s="90">
        <v>0</v>
      </c>
    </row>
    <row r="611" spans="1:3" x14ac:dyDescent="0.2">
      <c r="A611" s="49" t="s">
        <v>441</v>
      </c>
      <c r="B611" s="50" t="s">
        <v>271</v>
      </c>
      <c r="C611" s="90">
        <v>0</v>
      </c>
    </row>
    <row r="612" spans="1:3" x14ac:dyDescent="0.2">
      <c r="A612" s="51" t="s">
        <v>442</v>
      </c>
      <c r="B612" s="52" t="s">
        <v>443</v>
      </c>
      <c r="C612" s="90">
        <v>-10.9</v>
      </c>
    </row>
    <row r="613" spans="1:3" x14ac:dyDescent="0.2">
      <c r="A613" s="46"/>
      <c r="B613" s="53"/>
      <c r="C613" s="54"/>
    </row>
    <row r="614" spans="1:3" x14ac:dyDescent="0.2">
      <c r="A614" s="55" t="s">
        <v>591</v>
      </c>
      <c r="B614" s="47"/>
      <c r="C614" s="89">
        <f>SUM(C615:C617)</f>
        <v>0</v>
      </c>
    </row>
    <row r="615" spans="1:3" x14ac:dyDescent="0.2">
      <c r="A615" s="56">
        <v>3.1</v>
      </c>
      <c r="B615" s="50" t="s">
        <v>446</v>
      </c>
      <c r="C615" s="90">
        <v>0</v>
      </c>
    </row>
    <row r="616" spans="1:3" x14ac:dyDescent="0.2">
      <c r="A616" s="57">
        <v>3.2</v>
      </c>
      <c r="B616" s="50" t="s">
        <v>444</v>
      </c>
      <c r="C616" s="90">
        <v>0</v>
      </c>
    </row>
    <row r="617" spans="1:3" x14ac:dyDescent="0.2">
      <c r="A617" s="57">
        <v>3.3</v>
      </c>
      <c r="B617" s="52" t="s">
        <v>445</v>
      </c>
      <c r="C617" s="91">
        <v>0</v>
      </c>
    </row>
    <row r="618" spans="1:3" x14ac:dyDescent="0.2">
      <c r="A618" s="46"/>
      <c r="B618" s="58"/>
      <c r="C618" s="59"/>
    </row>
    <row r="619" spans="1:3" x14ac:dyDescent="0.2">
      <c r="A619" s="60" t="s">
        <v>542</v>
      </c>
      <c r="B619" s="60"/>
      <c r="C619" s="88">
        <f>C604+C606-C614</f>
        <v>104147078.41999999</v>
      </c>
    </row>
    <row r="621" spans="1:3" x14ac:dyDescent="0.2">
      <c r="A621" s="168" t="s">
        <v>596</v>
      </c>
      <c r="B621" s="169"/>
      <c r="C621" s="170"/>
    </row>
    <row r="622" spans="1:3" x14ac:dyDescent="0.2">
      <c r="A622" s="171" t="s">
        <v>508</v>
      </c>
      <c r="B622" s="172"/>
      <c r="C622" s="173"/>
    </row>
    <row r="623" spans="1:3" x14ac:dyDescent="0.2">
      <c r="A623" s="171" t="s">
        <v>597</v>
      </c>
      <c r="B623" s="172"/>
      <c r="C623" s="173"/>
    </row>
    <row r="624" spans="1:3" x14ac:dyDescent="0.2">
      <c r="A624" s="174" t="s">
        <v>507</v>
      </c>
      <c r="B624" s="175"/>
      <c r="C624" s="176"/>
    </row>
    <row r="625" spans="1:3" x14ac:dyDescent="0.2">
      <c r="A625" s="177" t="s">
        <v>406</v>
      </c>
      <c r="B625" s="178"/>
      <c r="C625" s="129">
        <v>2026</v>
      </c>
    </row>
    <row r="626" spans="1:3" x14ac:dyDescent="0.2">
      <c r="A626" s="70" t="s">
        <v>448</v>
      </c>
      <c r="B626" s="45"/>
      <c r="C626" s="92">
        <v>46573817.079999998</v>
      </c>
    </row>
    <row r="627" spans="1:3" x14ac:dyDescent="0.2">
      <c r="A627" s="64"/>
      <c r="B627" s="47"/>
      <c r="C627" s="65"/>
    </row>
    <row r="628" spans="1:3" x14ac:dyDescent="0.2">
      <c r="A628" s="55" t="s">
        <v>449</v>
      </c>
      <c r="B628" s="66"/>
      <c r="C628" s="89">
        <f>SUM(C629:C649)</f>
        <v>0</v>
      </c>
    </row>
    <row r="629" spans="1:3" x14ac:dyDescent="0.2">
      <c r="A629" s="80">
        <v>2.1</v>
      </c>
      <c r="B629" s="71" t="s">
        <v>289</v>
      </c>
      <c r="C629" s="93">
        <v>0</v>
      </c>
    </row>
    <row r="630" spans="1:3" x14ac:dyDescent="0.2">
      <c r="A630" s="80">
        <v>2.2000000000000002</v>
      </c>
      <c r="B630" s="71" t="s">
        <v>286</v>
      </c>
      <c r="C630" s="93">
        <v>0</v>
      </c>
    </row>
    <row r="631" spans="1:3" x14ac:dyDescent="0.2">
      <c r="A631" s="76">
        <v>2.2999999999999998</v>
      </c>
      <c r="B631" s="63" t="s">
        <v>158</v>
      </c>
      <c r="C631" s="93">
        <v>0</v>
      </c>
    </row>
    <row r="632" spans="1:3" x14ac:dyDescent="0.2">
      <c r="A632" s="76">
        <v>2.4</v>
      </c>
      <c r="B632" s="63" t="s">
        <v>159</v>
      </c>
      <c r="C632" s="93">
        <v>0</v>
      </c>
    </row>
    <row r="633" spans="1:3" x14ac:dyDescent="0.2">
      <c r="A633" s="76">
        <v>2.5</v>
      </c>
      <c r="B633" s="63" t="s">
        <v>160</v>
      </c>
      <c r="C633" s="93">
        <v>0</v>
      </c>
    </row>
    <row r="634" spans="1:3" x14ac:dyDescent="0.2">
      <c r="A634" s="76">
        <v>2.6</v>
      </c>
      <c r="B634" s="63" t="s">
        <v>161</v>
      </c>
      <c r="C634" s="93">
        <v>0</v>
      </c>
    </row>
    <row r="635" spans="1:3" x14ac:dyDescent="0.2">
      <c r="A635" s="76">
        <v>2.7</v>
      </c>
      <c r="B635" s="63" t="s">
        <v>162</v>
      </c>
      <c r="C635" s="93">
        <v>0</v>
      </c>
    </row>
    <row r="636" spans="1:3" x14ac:dyDescent="0.2">
      <c r="A636" s="76">
        <v>2.8</v>
      </c>
      <c r="B636" s="63" t="s">
        <v>163</v>
      </c>
      <c r="C636" s="93">
        <v>0</v>
      </c>
    </row>
    <row r="637" spans="1:3" x14ac:dyDescent="0.2">
      <c r="A637" s="76">
        <v>2.9</v>
      </c>
      <c r="B637" s="63" t="s">
        <v>165</v>
      </c>
      <c r="C637" s="93">
        <v>0</v>
      </c>
    </row>
    <row r="638" spans="1:3" x14ac:dyDescent="0.2">
      <c r="A638" s="76" t="s">
        <v>450</v>
      </c>
      <c r="B638" s="63" t="s">
        <v>451</v>
      </c>
      <c r="C638" s="93">
        <v>0</v>
      </c>
    </row>
    <row r="639" spans="1:3" x14ac:dyDescent="0.2">
      <c r="A639" s="76" t="s">
        <v>476</v>
      </c>
      <c r="B639" s="63" t="s">
        <v>167</v>
      </c>
      <c r="C639" s="93">
        <v>0</v>
      </c>
    </row>
    <row r="640" spans="1:3" x14ac:dyDescent="0.2">
      <c r="A640" s="76" t="s">
        <v>477</v>
      </c>
      <c r="B640" s="63" t="s">
        <v>452</v>
      </c>
      <c r="C640" s="93">
        <v>0</v>
      </c>
    </row>
    <row r="641" spans="1:3" x14ac:dyDescent="0.2">
      <c r="A641" s="76" t="s">
        <v>478</v>
      </c>
      <c r="B641" s="63" t="s">
        <v>453</v>
      </c>
      <c r="C641" s="93">
        <v>0</v>
      </c>
    </row>
    <row r="642" spans="1:3" x14ac:dyDescent="0.2">
      <c r="A642" s="76" t="s">
        <v>479</v>
      </c>
      <c r="B642" s="63" t="s">
        <v>454</v>
      </c>
      <c r="C642" s="93">
        <v>0</v>
      </c>
    </row>
    <row r="643" spans="1:3" x14ac:dyDescent="0.2">
      <c r="A643" s="76" t="s">
        <v>455</v>
      </c>
      <c r="B643" s="63" t="s">
        <v>456</v>
      </c>
      <c r="C643" s="93">
        <v>0</v>
      </c>
    </row>
    <row r="644" spans="1:3" x14ac:dyDescent="0.2">
      <c r="A644" s="76" t="s">
        <v>457</v>
      </c>
      <c r="B644" s="63" t="s">
        <v>458</v>
      </c>
      <c r="C644" s="93">
        <v>0</v>
      </c>
    </row>
    <row r="645" spans="1:3" x14ac:dyDescent="0.2">
      <c r="A645" s="76" t="s">
        <v>459</v>
      </c>
      <c r="B645" s="63" t="s">
        <v>460</v>
      </c>
      <c r="C645" s="93">
        <v>0</v>
      </c>
    </row>
    <row r="646" spans="1:3" x14ac:dyDescent="0.2">
      <c r="A646" s="76" t="s">
        <v>461</v>
      </c>
      <c r="B646" s="63" t="s">
        <v>462</v>
      </c>
      <c r="C646" s="93">
        <v>0</v>
      </c>
    </row>
    <row r="647" spans="1:3" x14ac:dyDescent="0.2">
      <c r="A647" s="76" t="s">
        <v>463</v>
      </c>
      <c r="B647" s="63" t="s">
        <v>464</v>
      </c>
      <c r="C647" s="93">
        <v>0</v>
      </c>
    </row>
    <row r="648" spans="1:3" x14ac:dyDescent="0.2">
      <c r="A648" s="76" t="s">
        <v>465</v>
      </c>
      <c r="B648" s="63" t="s">
        <v>466</v>
      </c>
      <c r="C648" s="93">
        <v>0</v>
      </c>
    </row>
    <row r="649" spans="1:3" x14ac:dyDescent="0.2">
      <c r="A649" s="76" t="s">
        <v>467</v>
      </c>
      <c r="B649" s="71" t="s">
        <v>468</v>
      </c>
      <c r="C649" s="93">
        <v>0</v>
      </c>
    </row>
    <row r="650" spans="1:3" x14ac:dyDescent="0.2">
      <c r="A650" s="77"/>
      <c r="B650" s="72"/>
      <c r="C650" s="73"/>
    </row>
    <row r="651" spans="1:3" x14ac:dyDescent="0.2">
      <c r="A651" s="74" t="s">
        <v>469</v>
      </c>
      <c r="B651" s="75"/>
      <c r="C651" s="94">
        <f>SUM(C652:C658)</f>
        <v>1300210.2000000002</v>
      </c>
    </row>
    <row r="652" spans="1:3" x14ac:dyDescent="0.2">
      <c r="A652" s="76" t="s">
        <v>470</v>
      </c>
      <c r="B652" s="63" t="s">
        <v>358</v>
      </c>
      <c r="C652" s="93">
        <v>1300210.1100000001</v>
      </c>
    </row>
    <row r="653" spans="1:3" x14ac:dyDescent="0.2">
      <c r="A653" s="76" t="s">
        <v>471</v>
      </c>
      <c r="B653" s="63" t="s">
        <v>40</v>
      </c>
      <c r="C653" s="93">
        <v>0</v>
      </c>
    </row>
    <row r="654" spans="1:3" x14ac:dyDescent="0.2">
      <c r="A654" s="76" t="s">
        <v>472</v>
      </c>
      <c r="B654" s="63" t="s">
        <v>368</v>
      </c>
      <c r="C654" s="93">
        <v>0</v>
      </c>
    </row>
    <row r="655" spans="1:3" x14ac:dyDescent="0.2">
      <c r="A655" s="76" t="s">
        <v>473</v>
      </c>
      <c r="B655" s="63" t="s">
        <v>374</v>
      </c>
      <c r="C655" s="93">
        <v>0.09</v>
      </c>
    </row>
    <row r="656" spans="1:3" x14ac:dyDescent="0.2">
      <c r="A656" s="76" t="s">
        <v>474</v>
      </c>
      <c r="B656" s="63" t="s">
        <v>382</v>
      </c>
      <c r="C656" s="93">
        <v>0</v>
      </c>
    </row>
    <row r="657" spans="1:10" x14ac:dyDescent="0.2">
      <c r="A657" s="76" t="s">
        <v>544</v>
      </c>
      <c r="B657" s="63" t="s">
        <v>592</v>
      </c>
      <c r="C657" s="93">
        <v>0</v>
      </c>
    </row>
    <row r="658" spans="1:10" x14ac:dyDescent="0.2">
      <c r="A658" s="76" t="s">
        <v>545</v>
      </c>
      <c r="B658" s="71" t="s">
        <v>475</v>
      </c>
      <c r="C658" s="95">
        <v>0</v>
      </c>
    </row>
    <row r="659" spans="1:10" x14ac:dyDescent="0.2">
      <c r="A659" s="64"/>
      <c r="B659" s="67"/>
      <c r="C659" s="68"/>
    </row>
    <row r="660" spans="1:10" x14ac:dyDescent="0.2">
      <c r="A660" s="69" t="s">
        <v>543</v>
      </c>
      <c r="B660" s="45"/>
      <c r="C660" s="88">
        <f>C626-C628+C651</f>
        <v>47874027.280000001</v>
      </c>
    </row>
    <row r="661" spans="1:10" x14ac:dyDescent="0.2">
      <c r="A661" s="30"/>
      <c r="B661" s="30"/>
      <c r="C661" s="30"/>
    </row>
    <row r="662" spans="1:10" x14ac:dyDescent="0.2">
      <c r="A662" s="164" t="s">
        <v>596</v>
      </c>
      <c r="B662" s="165"/>
      <c r="C662" s="165"/>
      <c r="D662" s="165"/>
      <c r="E662" s="165"/>
      <c r="F662" s="165"/>
      <c r="G662" s="20" t="s">
        <v>498</v>
      </c>
      <c r="H662" s="21">
        <v>2026</v>
      </c>
      <c r="I662" s="22"/>
      <c r="J662" s="22"/>
    </row>
    <row r="663" spans="1:10" x14ac:dyDescent="0.2">
      <c r="A663" s="164" t="s">
        <v>509</v>
      </c>
      <c r="B663" s="165"/>
      <c r="C663" s="165"/>
      <c r="D663" s="165"/>
      <c r="E663" s="165"/>
      <c r="F663" s="165"/>
      <c r="G663" s="20" t="s">
        <v>499</v>
      </c>
      <c r="H663" s="21" t="s">
        <v>501</v>
      </c>
      <c r="I663" s="22"/>
      <c r="J663" s="22"/>
    </row>
    <row r="664" spans="1:10" x14ac:dyDescent="0.2">
      <c r="A664" s="166" t="s">
        <v>597</v>
      </c>
      <c r="B664" s="167"/>
      <c r="C664" s="167"/>
      <c r="D664" s="167"/>
      <c r="E664" s="167"/>
      <c r="F664" s="167"/>
      <c r="G664" s="20" t="s">
        <v>500</v>
      </c>
      <c r="H664" s="21">
        <v>1</v>
      </c>
      <c r="I664" s="22"/>
      <c r="J664" s="22"/>
    </row>
    <row r="665" spans="1:10" x14ac:dyDescent="0.2">
      <c r="A665" s="166" t="str">
        <f ca="1">'Notas a los Edos Financieros'!A665</f>
        <v>(Cifras en Pesos)</v>
      </c>
      <c r="B665" s="167"/>
      <c r="C665" s="167"/>
      <c r="D665" s="167"/>
      <c r="E665" s="167"/>
      <c r="F665" s="167"/>
      <c r="G665" s="128"/>
      <c r="H665" s="128"/>
      <c r="I665" s="22"/>
      <c r="J665" s="22"/>
    </row>
    <row r="666" spans="1:10" x14ac:dyDescent="0.2">
      <c r="A666" s="23" t="s">
        <v>116</v>
      </c>
      <c r="B666" s="24"/>
      <c r="C666" s="24"/>
      <c r="D666" s="24"/>
      <c r="E666" s="24"/>
      <c r="F666" s="24"/>
      <c r="G666" s="24"/>
      <c r="H666" s="24"/>
      <c r="I666" s="22"/>
      <c r="J666" s="22"/>
    </row>
    <row r="667" spans="1:10" x14ac:dyDescent="0.2">
      <c r="A667" s="22"/>
      <c r="B667" s="22"/>
      <c r="C667" s="22"/>
      <c r="D667" s="22"/>
      <c r="E667" s="22"/>
      <c r="F667" s="22"/>
      <c r="G667" s="22"/>
      <c r="H667" s="22"/>
      <c r="I667" s="22"/>
      <c r="J667" s="22"/>
    </row>
    <row r="668" spans="1:10" x14ac:dyDescent="0.2">
      <c r="A668" s="22"/>
      <c r="B668" s="22"/>
      <c r="C668" s="22"/>
      <c r="D668" s="22"/>
      <c r="E668" s="22"/>
      <c r="F668" s="22"/>
      <c r="G668" s="22"/>
      <c r="H668" s="22"/>
      <c r="I668" s="22"/>
      <c r="J668" s="22"/>
    </row>
    <row r="669" spans="1:10" x14ac:dyDescent="0.2">
      <c r="A669" s="25" t="s">
        <v>86</v>
      </c>
      <c r="B669" s="25" t="s">
        <v>406</v>
      </c>
      <c r="C669" s="25" t="s">
        <v>110</v>
      </c>
      <c r="D669" s="25" t="s">
        <v>407</v>
      </c>
      <c r="E669" s="25" t="s">
        <v>408</v>
      </c>
      <c r="F669" s="25" t="s">
        <v>109</v>
      </c>
      <c r="G669" s="25" t="s">
        <v>79</v>
      </c>
      <c r="H669" s="25" t="s">
        <v>111</v>
      </c>
      <c r="I669" s="25" t="s">
        <v>112</v>
      </c>
      <c r="J669" s="25" t="s">
        <v>113</v>
      </c>
    </row>
    <row r="670" spans="1:10" x14ac:dyDescent="0.2">
      <c r="A670" s="33">
        <v>7000</v>
      </c>
      <c r="B670" s="34" t="s">
        <v>80</v>
      </c>
      <c r="C670" s="34"/>
      <c r="D670" s="34"/>
      <c r="E670" s="34"/>
      <c r="F670" s="34"/>
      <c r="G670" s="34"/>
      <c r="H670" s="34"/>
      <c r="I670" s="34"/>
      <c r="J670" s="34"/>
    </row>
    <row r="671" spans="1:10" x14ac:dyDescent="0.2">
      <c r="A671" s="22">
        <v>7110</v>
      </c>
      <c r="B671" s="22" t="s">
        <v>79</v>
      </c>
      <c r="C671" s="146">
        <v>0</v>
      </c>
      <c r="D671" s="146">
        <v>0</v>
      </c>
      <c r="E671" s="146">
        <v>0</v>
      </c>
      <c r="F671" s="146">
        <f>C671+D671+E671</f>
        <v>0</v>
      </c>
      <c r="G671" s="22" t="str">
        <f>IF(OR(C671&lt;&gt;0,C672&lt;&gt;0,C673&lt;&gt;0,C674&lt;&gt;0,C675&lt;&gt;0,C676&lt;&gt;0,C677&lt;&gt;0,C678&lt;&gt;0,C679&lt;&gt;0,C680&lt;&gt;0,C681&lt;&gt;0,C682&lt;&gt;0,C683&lt;&gt;0,C684&lt;&gt;0,C685&lt;&gt;0,C686&lt;&gt;0,C687&lt;&gt;0,C688&lt;&gt;0,C689&lt;&gt;0,C690&lt;&gt;0,C691&lt;&gt;0,C692&lt;&gt;0,C693&lt;&gt;0,C694&lt;&gt;0,C695&lt;&gt;0,C696&lt;&gt;0),"","SIN INFORMACIÓN QUE REVELAR")</f>
        <v>SIN INFORMACIÓN QUE REVELAR</v>
      </c>
      <c r="H671" s="22"/>
      <c r="I671" s="22"/>
      <c r="J671" s="22"/>
    </row>
    <row r="672" spans="1:10" x14ac:dyDescent="0.2">
      <c r="A672" s="22">
        <v>7120</v>
      </c>
      <c r="B672" s="22" t="s">
        <v>78</v>
      </c>
      <c r="C672" s="146">
        <v>0</v>
      </c>
      <c r="D672" s="146">
        <v>0</v>
      </c>
      <c r="E672" s="146">
        <v>0</v>
      </c>
      <c r="F672" s="146">
        <f t="shared" ref="F672:F696" si="6">C672+D672+E672</f>
        <v>0</v>
      </c>
      <c r="G672" s="22"/>
      <c r="H672" s="22"/>
      <c r="I672" s="22"/>
      <c r="J672" s="22"/>
    </row>
    <row r="673" spans="1:10" x14ac:dyDescent="0.2">
      <c r="A673" s="22">
        <v>7130</v>
      </c>
      <c r="B673" s="22" t="s">
        <v>77</v>
      </c>
      <c r="C673" s="146">
        <v>0</v>
      </c>
      <c r="D673" s="146">
        <v>0</v>
      </c>
      <c r="E673" s="146">
        <v>0</v>
      </c>
      <c r="F673" s="146">
        <f t="shared" si="6"/>
        <v>0</v>
      </c>
      <c r="G673" s="22"/>
      <c r="H673" s="22"/>
      <c r="I673" s="22"/>
      <c r="J673" s="22"/>
    </row>
    <row r="674" spans="1:10" x14ac:dyDescent="0.2">
      <c r="A674" s="22">
        <v>7140</v>
      </c>
      <c r="B674" s="22" t="s">
        <v>76</v>
      </c>
      <c r="C674" s="146">
        <v>0</v>
      </c>
      <c r="D674" s="146">
        <v>0</v>
      </c>
      <c r="E674" s="146">
        <v>0</v>
      </c>
      <c r="F674" s="146">
        <f t="shared" si="6"/>
        <v>0</v>
      </c>
      <c r="G674" s="22"/>
      <c r="H674" s="22"/>
      <c r="I674" s="22"/>
      <c r="J674" s="22"/>
    </row>
    <row r="675" spans="1:10" x14ac:dyDescent="0.2">
      <c r="A675" s="22">
        <v>7150</v>
      </c>
      <c r="B675" s="22" t="s">
        <v>75</v>
      </c>
      <c r="C675" s="146">
        <v>0</v>
      </c>
      <c r="D675" s="146">
        <v>0</v>
      </c>
      <c r="E675" s="146">
        <v>0</v>
      </c>
      <c r="F675" s="146">
        <f t="shared" si="6"/>
        <v>0</v>
      </c>
      <c r="G675" s="22"/>
      <c r="H675" s="22"/>
      <c r="I675" s="22"/>
      <c r="J675" s="22"/>
    </row>
    <row r="676" spans="1:10" x14ac:dyDescent="0.2">
      <c r="A676" s="22">
        <v>7160</v>
      </c>
      <c r="B676" s="22" t="s">
        <v>74</v>
      </c>
      <c r="C676" s="146">
        <v>0</v>
      </c>
      <c r="D676" s="146">
        <v>0</v>
      </c>
      <c r="E676" s="146">
        <v>0</v>
      </c>
      <c r="F676" s="146">
        <f t="shared" si="6"/>
        <v>0</v>
      </c>
      <c r="G676" s="22"/>
      <c r="H676" s="22"/>
      <c r="I676" s="22"/>
      <c r="J676" s="22"/>
    </row>
    <row r="677" spans="1:10" x14ac:dyDescent="0.2">
      <c r="A677" s="22">
        <v>7210</v>
      </c>
      <c r="B677" s="22" t="s">
        <v>73</v>
      </c>
      <c r="C677" s="146">
        <v>0</v>
      </c>
      <c r="D677" s="146">
        <v>0</v>
      </c>
      <c r="E677" s="146">
        <v>0</v>
      </c>
      <c r="F677" s="146">
        <f t="shared" si="6"/>
        <v>0</v>
      </c>
      <c r="G677" s="22"/>
      <c r="H677" s="22"/>
      <c r="I677" s="22"/>
      <c r="J677" s="22"/>
    </row>
    <row r="678" spans="1:10" x14ac:dyDescent="0.2">
      <c r="A678" s="22">
        <v>7220</v>
      </c>
      <c r="B678" s="22" t="s">
        <v>72</v>
      </c>
      <c r="C678" s="146">
        <v>0</v>
      </c>
      <c r="D678" s="146">
        <v>0</v>
      </c>
      <c r="E678" s="146">
        <v>0</v>
      </c>
      <c r="F678" s="146">
        <f t="shared" si="6"/>
        <v>0</v>
      </c>
      <c r="G678" s="22"/>
      <c r="H678" s="22"/>
      <c r="I678" s="22"/>
      <c r="J678" s="22"/>
    </row>
    <row r="679" spans="1:10" x14ac:dyDescent="0.2">
      <c r="A679" s="22">
        <v>7230</v>
      </c>
      <c r="B679" s="22" t="s">
        <v>71</v>
      </c>
      <c r="C679" s="146">
        <v>0</v>
      </c>
      <c r="D679" s="146">
        <v>0</v>
      </c>
      <c r="E679" s="146">
        <v>0</v>
      </c>
      <c r="F679" s="146">
        <f t="shared" si="6"/>
        <v>0</v>
      </c>
      <c r="G679" s="22"/>
      <c r="H679" s="22"/>
      <c r="I679" s="22"/>
      <c r="J679" s="22"/>
    </row>
    <row r="680" spans="1:10" x14ac:dyDescent="0.2">
      <c r="A680" s="22">
        <v>7240</v>
      </c>
      <c r="B680" s="22" t="s">
        <v>70</v>
      </c>
      <c r="C680" s="146">
        <v>0</v>
      </c>
      <c r="D680" s="146">
        <v>0</v>
      </c>
      <c r="E680" s="146">
        <v>0</v>
      </c>
      <c r="F680" s="146">
        <f t="shared" si="6"/>
        <v>0</v>
      </c>
      <c r="G680" s="22"/>
      <c r="H680" s="22"/>
      <c r="I680" s="22"/>
      <c r="J680" s="22"/>
    </row>
    <row r="681" spans="1:10" x14ac:dyDescent="0.2">
      <c r="A681" s="22">
        <v>7250</v>
      </c>
      <c r="B681" s="22" t="s">
        <v>69</v>
      </c>
      <c r="C681" s="146">
        <v>0</v>
      </c>
      <c r="D681" s="146">
        <v>0</v>
      </c>
      <c r="E681" s="146">
        <v>0</v>
      </c>
      <c r="F681" s="146">
        <f t="shared" si="6"/>
        <v>0</v>
      </c>
      <c r="G681" s="22"/>
      <c r="H681" s="22"/>
      <c r="I681" s="22"/>
      <c r="J681" s="22"/>
    </row>
    <row r="682" spans="1:10" x14ac:dyDescent="0.2">
      <c r="A682" s="22">
        <v>7260</v>
      </c>
      <c r="B682" s="22" t="s">
        <v>68</v>
      </c>
      <c r="C682" s="146">
        <v>0</v>
      </c>
      <c r="D682" s="146">
        <v>0</v>
      </c>
      <c r="E682" s="146">
        <v>0</v>
      </c>
      <c r="F682" s="146">
        <f t="shared" si="6"/>
        <v>0</v>
      </c>
      <c r="G682" s="22"/>
      <c r="H682" s="22"/>
      <c r="I682" s="22"/>
      <c r="J682" s="22"/>
    </row>
    <row r="683" spans="1:10" x14ac:dyDescent="0.2">
      <c r="A683" s="22">
        <v>7310</v>
      </c>
      <c r="B683" s="22" t="s">
        <v>67</v>
      </c>
      <c r="C683" s="146">
        <v>0</v>
      </c>
      <c r="D683" s="146">
        <v>0</v>
      </c>
      <c r="E683" s="146">
        <v>0</v>
      </c>
      <c r="F683" s="146">
        <f t="shared" si="6"/>
        <v>0</v>
      </c>
      <c r="G683" s="22"/>
      <c r="H683" s="22"/>
      <c r="I683" s="22"/>
      <c r="J683" s="22"/>
    </row>
    <row r="684" spans="1:10" x14ac:dyDescent="0.2">
      <c r="A684" s="22">
        <v>7320</v>
      </c>
      <c r="B684" s="22" t="s">
        <v>66</v>
      </c>
      <c r="C684" s="146">
        <v>0</v>
      </c>
      <c r="D684" s="146">
        <v>0</v>
      </c>
      <c r="E684" s="146">
        <v>0</v>
      </c>
      <c r="F684" s="146">
        <f t="shared" si="6"/>
        <v>0</v>
      </c>
      <c r="G684" s="22"/>
      <c r="H684" s="22"/>
      <c r="I684" s="22"/>
      <c r="J684" s="22"/>
    </row>
    <row r="685" spans="1:10" x14ac:dyDescent="0.2">
      <c r="A685" s="22">
        <v>7330</v>
      </c>
      <c r="B685" s="22" t="s">
        <v>65</v>
      </c>
      <c r="C685" s="146">
        <v>0</v>
      </c>
      <c r="D685" s="146">
        <v>0</v>
      </c>
      <c r="E685" s="146">
        <v>0</v>
      </c>
      <c r="F685" s="146">
        <f t="shared" si="6"/>
        <v>0</v>
      </c>
      <c r="G685" s="22"/>
      <c r="H685" s="22"/>
      <c r="I685" s="22"/>
      <c r="J685" s="22"/>
    </row>
    <row r="686" spans="1:10" x14ac:dyDescent="0.2">
      <c r="A686" s="22">
        <v>7340</v>
      </c>
      <c r="B686" s="22" t="s">
        <v>64</v>
      </c>
      <c r="C686" s="146">
        <v>0</v>
      </c>
      <c r="D686" s="146">
        <v>0</v>
      </c>
      <c r="E686" s="146">
        <v>0</v>
      </c>
      <c r="F686" s="146">
        <f t="shared" si="6"/>
        <v>0</v>
      </c>
      <c r="G686" s="22"/>
      <c r="H686" s="22"/>
      <c r="I686" s="22"/>
      <c r="J686" s="22"/>
    </row>
    <row r="687" spans="1:10" x14ac:dyDescent="0.2">
      <c r="A687" s="22">
        <v>7350</v>
      </c>
      <c r="B687" s="22" t="s">
        <v>63</v>
      </c>
      <c r="C687" s="146">
        <v>0</v>
      </c>
      <c r="D687" s="146">
        <v>0</v>
      </c>
      <c r="E687" s="146">
        <v>0</v>
      </c>
      <c r="F687" s="146">
        <f t="shared" si="6"/>
        <v>0</v>
      </c>
      <c r="G687" s="22"/>
      <c r="H687" s="22"/>
      <c r="I687" s="22"/>
      <c r="J687" s="22"/>
    </row>
    <row r="688" spans="1:10" x14ac:dyDescent="0.2">
      <c r="A688" s="22">
        <v>7360</v>
      </c>
      <c r="B688" s="22" t="s">
        <v>62</v>
      </c>
      <c r="C688" s="146">
        <v>0</v>
      </c>
      <c r="D688" s="146">
        <v>0</v>
      </c>
      <c r="E688" s="146">
        <v>0</v>
      </c>
      <c r="F688" s="146">
        <f t="shared" si="6"/>
        <v>0</v>
      </c>
      <c r="G688" s="22"/>
      <c r="H688" s="22"/>
      <c r="I688" s="22"/>
      <c r="J688" s="22"/>
    </row>
    <row r="689" spans="1:10" x14ac:dyDescent="0.2">
      <c r="A689" s="22">
        <v>7410</v>
      </c>
      <c r="B689" s="22" t="s">
        <v>61</v>
      </c>
      <c r="C689" s="146">
        <v>0</v>
      </c>
      <c r="D689" s="146">
        <v>0</v>
      </c>
      <c r="E689" s="146">
        <v>0</v>
      </c>
      <c r="F689" s="146">
        <f t="shared" si="6"/>
        <v>0</v>
      </c>
      <c r="G689" s="22"/>
      <c r="H689" s="22"/>
      <c r="I689" s="22"/>
      <c r="J689" s="22"/>
    </row>
    <row r="690" spans="1:10" x14ac:dyDescent="0.2">
      <c r="A690" s="22">
        <v>7420</v>
      </c>
      <c r="B690" s="22" t="s">
        <v>60</v>
      </c>
      <c r="C690" s="146">
        <v>0</v>
      </c>
      <c r="D690" s="146">
        <v>0</v>
      </c>
      <c r="E690" s="146">
        <v>0</v>
      </c>
      <c r="F690" s="146">
        <f t="shared" si="6"/>
        <v>0</v>
      </c>
      <c r="G690" s="22"/>
      <c r="H690" s="22"/>
      <c r="I690" s="22"/>
      <c r="J690" s="22"/>
    </row>
    <row r="691" spans="1:10" x14ac:dyDescent="0.2">
      <c r="A691" s="22">
        <v>7510</v>
      </c>
      <c r="B691" s="22" t="s">
        <v>59</v>
      </c>
      <c r="C691" s="146">
        <v>0</v>
      </c>
      <c r="D691" s="146">
        <v>0</v>
      </c>
      <c r="E691" s="146">
        <v>0</v>
      </c>
      <c r="F691" s="146">
        <f t="shared" si="6"/>
        <v>0</v>
      </c>
      <c r="G691" s="22"/>
      <c r="H691" s="22"/>
      <c r="I691" s="22"/>
      <c r="J691" s="22"/>
    </row>
    <row r="692" spans="1:10" x14ac:dyDescent="0.2">
      <c r="A692" s="22">
        <v>7520</v>
      </c>
      <c r="B692" s="22" t="s">
        <v>58</v>
      </c>
      <c r="C692" s="146">
        <v>0</v>
      </c>
      <c r="D692" s="146">
        <v>0</v>
      </c>
      <c r="E692" s="146">
        <v>0</v>
      </c>
      <c r="F692" s="146">
        <f t="shared" si="6"/>
        <v>0</v>
      </c>
      <c r="G692" s="22"/>
      <c r="H692" s="22"/>
      <c r="I692" s="22"/>
      <c r="J692" s="22"/>
    </row>
    <row r="693" spans="1:10" x14ac:dyDescent="0.2">
      <c r="A693" s="22">
        <v>7610</v>
      </c>
      <c r="B693" s="22" t="s">
        <v>57</v>
      </c>
      <c r="C693" s="146">
        <v>0</v>
      </c>
      <c r="D693" s="146">
        <v>0</v>
      </c>
      <c r="E693" s="146">
        <v>0</v>
      </c>
      <c r="F693" s="146">
        <f t="shared" si="6"/>
        <v>0</v>
      </c>
      <c r="G693" s="22"/>
      <c r="H693" s="22"/>
      <c r="I693" s="22"/>
      <c r="J693" s="22"/>
    </row>
    <row r="694" spans="1:10" x14ac:dyDescent="0.2">
      <c r="A694" s="22">
        <v>7620</v>
      </c>
      <c r="B694" s="22" t="s">
        <v>56</v>
      </c>
      <c r="C694" s="146">
        <v>0</v>
      </c>
      <c r="D694" s="146">
        <v>0</v>
      </c>
      <c r="E694" s="146">
        <v>0</v>
      </c>
      <c r="F694" s="146">
        <f t="shared" si="6"/>
        <v>0</v>
      </c>
      <c r="G694" s="22"/>
      <c r="H694" s="22"/>
      <c r="I694" s="22"/>
      <c r="J694" s="22"/>
    </row>
    <row r="695" spans="1:10" x14ac:dyDescent="0.2">
      <c r="A695" s="22">
        <v>7630</v>
      </c>
      <c r="B695" s="22" t="s">
        <v>55</v>
      </c>
      <c r="C695" s="146">
        <v>0</v>
      </c>
      <c r="D695" s="146">
        <v>0</v>
      </c>
      <c r="E695" s="146">
        <v>0</v>
      </c>
      <c r="F695" s="146">
        <f t="shared" si="6"/>
        <v>0</v>
      </c>
      <c r="G695" s="22"/>
      <c r="H695" s="22"/>
      <c r="I695" s="22"/>
      <c r="J695" s="22"/>
    </row>
    <row r="696" spans="1:10" x14ac:dyDescent="0.2">
      <c r="A696" s="22">
        <v>7640</v>
      </c>
      <c r="B696" s="22" t="s">
        <v>54</v>
      </c>
      <c r="C696" s="146">
        <v>0</v>
      </c>
      <c r="D696" s="146">
        <v>0</v>
      </c>
      <c r="E696" s="146">
        <v>0</v>
      </c>
      <c r="F696" s="146">
        <f t="shared" si="6"/>
        <v>0</v>
      </c>
      <c r="G696" s="22"/>
      <c r="H696" s="22"/>
      <c r="I696" s="22"/>
      <c r="J696" s="22"/>
    </row>
    <row r="697" spans="1:10" x14ac:dyDescent="0.2">
      <c r="A697" s="22"/>
      <c r="B697" s="22"/>
      <c r="C697" s="146"/>
      <c r="D697" s="146"/>
      <c r="E697" s="146"/>
      <c r="F697" s="146"/>
      <c r="G697" s="22"/>
      <c r="H697" s="22"/>
      <c r="I697" s="22"/>
      <c r="J697" s="22"/>
    </row>
    <row r="698" spans="1:10" x14ac:dyDescent="0.2">
      <c r="A698" s="33">
        <v>8000</v>
      </c>
      <c r="B698" s="34" t="s">
        <v>53</v>
      </c>
      <c r="C698" s="34"/>
      <c r="D698" s="34"/>
      <c r="E698" s="34"/>
      <c r="F698" s="34"/>
      <c r="G698" s="34"/>
      <c r="H698" s="34"/>
      <c r="I698" s="34"/>
      <c r="J698" s="34"/>
    </row>
    <row r="699" spans="1:10" x14ac:dyDescent="0.2">
      <c r="A699" s="22"/>
      <c r="B699" s="22"/>
      <c r="C699" s="27"/>
      <c r="D699" s="27"/>
      <c r="E699" s="27"/>
      <c r="F699" s="27"/>
      <c r="G699" s="22"/>
      <c r="H699" s="22"/>
      <c r="I699" s="22"/>
      <c r="J699" s="22"/>
    </row>
    <row r="700" spans="1:10" x14ac:dyDescent="0.2">
      <c r="A700" s="22"/>
      <c r="B700" s="163" t="s">
        <v>546</v>
      </c>
      <c r="C700" s="163"/>
      <c r="D700" s="27"/>
      <c r="E700" s="27"/>
      <c r="F700" s="27"/>
      <c r="G700" s="22"/>
      <c r="H700" s="22"/>
      <c r="I700" s="22"/>
      <c r="J700" s="22"/>
    </row>
    <row r="701" spans="1:10" x14ac:dyDescent="0.2">
      <c r="A701" s="22"/>
      <c r="B701" s="161" t="s">
        <v>406</v>
      </c>
      <c r="C701" s="130">
        <f>H662</f>
        <v>2026</v>
      </c>
      <c r="D701" s="27"/>
      <c r="E701" s="27"/>
      <c r="F701" s="27"/>
      <c r="G701" s="22"/>
      <c r="H701" s="22"/>
      <c r="I701" s="22"/>
      <c r="J701" s="22"/>
    </row>
    <row r="702" spans="1:10" x14ac:dyDescent="0.2">
      <c r="A702" s="22">
        <v>8110</v>
      </c>
      <c r="B702" s="103" t="s">
        <v>52</v>
      </c>
      <c r="C702" s="90">
        <v>251405244.69</v>
      </c>
      <c r="D702" s="27"/>
      <c r="E702" s="27"/>
      <c r="F702" s="27"/>
      <c r="G702" s="22"/>
      <c r="H702" s="22"/>
      <c r="I702" s="22"/>
      <c r="J702" s="22"/>
    </row>
    <row r="703" spans="1:10" x14ac:dyDescent="0.2">
      <c r="A703" s="22">
        <v>8120</v>
      </c>
      <c r="B703" s="103" t="s">
        <v>51</v>
      </c>
      <c r="C703" s="90">
        <v>-156456869.75</v>
      </c>
      <c r="D703" s="27"/>
      <c r="E703" s="27"/>
      <c r="F703" s="27"/>
      <c r="G703" s="22"/>
      <c r="H703" s="22"/>
      <c r="I703" s="22"/>
      <c r="J703" s="22"/>
    </row>
    <row r="704" spans="1:10" x14ac:dyDescent="0.2">
      <c r="A704" s="22">
        <v>8130</v>
      </c>
      <c r="B704" s="103" t="s">
        <v>50</v>
      </c>
      <c r="C704" s="90">
        <v>9198714.3800000008</v>
      </c>
      <c r="D704" s="27"/>
      <c r="E704" s="27"/>
      <c r="F704" s="27"/>
      <c r="G704" s="22"/>
      <c r="H704" s="22"/>
      <c r="I704" s="22"/>
      <c r="J704" s="22"/>
    </row>
    <row r="705" spans="1:10" x14ac:dyDescent="0.2">
      <c r="A705" s="22">
        <v>8140</v>
      </c>
      <c r="B705" s="103" t="s">
        <v>49</v>
      </c>
      <c r="C705" s="90">
        <v>0</v>
      </c>
      <c r="D705" s="27"/>
      <c r="E705" s="27"/>
      <c r="F705" s="27"/>
      <c r="G705" s="22"/>
      <c r="H705" s="22"/>
      <c r="I705" s="22"/>
      <c r="J705" s="22"/>
    </row>
    <row r="706" spans="1:10" x14ac:dyDescent="0.2">
      <c r="A706" s="22">
        <v>8150</v>
      </c>
      <c r="B706" s="103" t="s">
        <v>48</v>
      </c>
      <c r="C706" s="90">
        <v>-104147089.31999999</v>
      </c>
      <c r="D706" s="27"/>
      <c r="E706" s="27"/>
      <c r="F706" s="27"/>
      <c r="G706" s="22"/>
      <c r="H706" s="22"/>
      <c r="I706" s="22"/>
      <c r="J706" s="22"/>
    </row>
    <row r="707" spans="1:10" x14ac:dyDescent="0.2">
      <c r="A707" s="22"/>
      <c r="B707" s="126"/>
      <c r="C707" s="127"/>
      <c r="D707" s="27"/>
      <c r="E707" s="27"/>
      <c r="F707" s="27"/>
      <c r="G707" s="22"/>
      <c r="H707" s="22"/>
      <c r="I707" s="22"/>
      <c r="J707" s="22"/>
    </row>
    <row r="708" spans="1:10" x14ac:dyDescent="0.2">
      <c r="A708" s="22"/>
      <c r="B708" s="132"/>
      <c r="C708" s="133"/>
      <c r="D708" s="27"/>
      <c r="E708" s="27"/>
      <c r="F708" s="27"/>
      <c r="G708" s="22"/>
      <c r="H708" s="22"/>
      <c r="I708" s="22"/>
      <c r="J708" s="22"/>
    </row>
    <row r="709" spans="1:10" x14ac:dyDescent="0.2">
      <c r="A709" s="22"/>
      <c r="B709" s="163" t="s">
        <v>547</v>
      </c>
      <c r="C709" s="163"/>
      <c r="D709" s="22"/>
      <c r="E709" s="22"/>
      <c r="F709" s="22"/>
      <c r="G709" s="22"/>
      <c r="H709" s="22"/>
      <c r="I709" s="22"/>
      <c r="J709" s="22"/>
    </row>
    <row r="710" spans="1:10" x14ac:dyDescent="0.2">
      <c r="A710" s="22"/>
      <c r="B710" s="131" t="s">
        <v>406</v>
      </c>
      <c r="C710" s="130">
        <f>H662</f>
        <v>2026</v>
      </c>
      <c r="D710" s="22"/>
      <c r="E710" s="22"/>
      <c r="F710" s="22"/>
      <c r="G710" s="22"/>
      <c r="H710" s="22"/>
      <c r="I710" s="22"/>
      <c r="J710" s="22"/>
    </row>
    <row r="711" spans="1:10" x14ac:dyDescent="0.2">
      <c r="A711" s="22">
        <v>8210</v>
      </c>
      <c r="B711" s="103" t="s">
        <v>47</v>
      </c>
      <c r="C711" s="160">
        <v>-251405244.69</v>
      </c>
      <c r="D711" s="22"/>
      <c r="E711" s="22"/>
      <c r="F711" s="22"/>
      <c r="G711" s="22"/>
      <c r="H711" s="22"/>
      <c r="I711" s="22"/>
      <c r="J711" s="22"/>
    </row>
    <row r="712" spans="1:10" x14ac:dyDescent="0.2">
      <c r="A712" s="22">
        <v>8220</v>
      </c>
      <c r="B712" s="103" t="s">
        <v>46</v>
      </c>
      <c r="C712" s="160">
        <v>179469288.75</v>
      </c>
      <c r="D712" s="22"/>
      <c r="E712" s="22"/>
      <c r="F712" s="22"/>
      <c r="G712" s="22"/>
      <c r="H712" s="22"/>
      <c r="I712" s="22"/>
      <c r="J712" s="22"/>
    </row>
    <row r="713" spans="1:10" x14ac:dyDescent="0.2">
      <c r="A713" s="22">
        <v>8230</v>
      </c>
      <c r="B713" s="103" t="s">
        <v>593</v>
      </c>
      <c r="C713" s="160">
        <v>-9194669.9499999993</v>
      </c>
      <c r="D713" s="22"/>
      <c r="E713" s="22"/>
      <c r="F713" s="22"/>
      <c r="G713" s="22"/>
      <c r="H713" s="22"/>
      <c r="I713" s="22"/>
      <c r="J713" s="22"/>
    </row>
    <row r="714" spans="1:10" x14ac:dyDescent="0.2">
      <c r="A714" s="22">
        <v>8240</v>
      </c>
      <c r="B714" s="103" t="s">
        <v>45</v>
      </c>
      <c r="C714" s="160">
        <v>34556808.810000002</v>
      </c>
      <c r="D714" s="22"/>
      <c r="E714" s="22"/>
      <c r="F714" s="22"/>
      <c r="G714" s="22"/>
      <c r="H714" s="22"/>
      <c r="I714" s="22"/>
      <c r="J714" s="22"/>
    </row>
    <row r="715" spans="1:10" x14ac:dyDescent="0.2">
      <c r="A715" s="22">
        <v>8250</v>
      </c>
      <c r="B715" s="103" t="s">
        <v>44</v>
      </c>
      <c r="C715" s="160">
        <v>0</v>
      </c>
      <c r="D715" s="22"/>
      <c r="E715" s="22"/>
      <c r="F715" s="22"/>
      <c r="G715" s="22"/>
      <c r="H715" s="22"/>
      <c r="I715" s="22"/>
      <c r="J715" s="22"/>
    </row>
    <row r="716" spans="1:10" x14ac:dyDescent="0.2">
      <c r="A716" s="22">
        <v>8260</v>
      </c>
      <c r="B716" s="103" t="s">
        <v>43</v>
      </c>
      <c r="C716" s="160">
        <v>0</v>
      </c>
      <c r="D716" s="22"/>
      <c r="E716" s="22"/>
      <c r="F716" s="22"/>
      <c r="G716" s="22"/>
      <c r="H716" s="22"/>
      <c r="I716" s="22"/>
      <c r="J716" s="22"/>
    </row>
    <row r="717" spans="1:10" x14ac:dyDescent="0.2">
      <c r="A717" s="22">
        <v>8270</v>
      </c>
      <c r="B717" s="103" t="s">
        <v>42</v>
      </c>
      <c r="C717" s="160">
        <v>46573817.079999998</v>
      </c>
      <c r="D717" s="22"/>
      <c r="E717" s="22"/>
      <c r="F717" s="22"/>
      <c r="G717" s="22"/>
      <c r="H717" s="22"/>
      <c r="I717" s="22"/>
      <c r="J717" s="22"/>
    </row>
    <row r="718" spans="1:10" x14ac:dyDescent="0.2">
      <c r="A718" s="22"/>
      <c r="B718" s="22"/>
      <c r="C718" s="22"/>
      <c r="D718" s="22"/>
      <c r="E718" s="22"/>
      <c r="F718" s="22"/>
      <c r="G718" s="22"/>
      <c r="H718" s="22"/>
      <c r="I718" s="22"/>
      <c r="J718" s="22"/>
    </row>
    <row r="719" spans="1:10" x14ac:dyDescent="0.2">
      <c r="A719" s="22"/>
      <c r="B719" s="14" t="s">
        <v>518</v>
      </c>
      <c r="C719" s="22"/>
      <c r="D719" s="22"/>
      <c r="E719" s="22"/>
      <c r="F719" s="22"/>
      <c r="G719" s="22"/>
      <c r="H719" s="22"/>
      <c r="I719" s="22"/>
      <c r="J719" s="22"/>
    </row>
    <row r="720" spans="1:10" x14ac:dyDescent="0.2">
      <c r="A720" s="22"/>
      <c r="B720" s="22"/>
      <c r="C720" s="22"/>
      <c r="D720" s="22"/>
      <c r="E720" s="22"/>
      <c r="F720" s="22"/>
      <c r="G720" s="22"/>
      <c r="H720" s="22"/>
      <c r="I720" s="22"/>
      <c r="J720" s="22"/>
    </row>
    <row r="721" spans="1:10" x14ac:dyDescent="0.2">
      <c r="A721" s="22"/>
      <c r="B721" s="22"/>
      <c r="C721" s="22"/>
      <c r="D721" s="22"/>
      <c r="E721" s="22"/>
      <c r="F721" s="22"/>
      <c r="G721" s="22"/>
      <c r="H721" s="22"/>
      <c r="I721" s="22"/>
      <c r="J721" s="22"/>
    </row>
    <row r="722" spans="1:10" x14ac:dyDescent="0.2">
      <c r="A722" s="22"/>
      <c r="B722" s="22"/>
      <c r="C722" s="22"/>
      <c r="D722" s="22"/>
      <c r="E722" s="22"/>
      <c r="F722" s="22"/>
      <c r="G722" s="22"/>
      <c r="H722" s="22"/>
      <c r="I722" s="22"/>
      <c r="J722" s="22"/>
    </row>
    <row r="723" spans="1:10" x14ac:dyDescent="0.2">
      <c r="A723" s="22"/>
      <c r="B723" s="22"/>
      <c r="C723" s="22"/>
      <c r="D723" s="22"/>
      <c r="E723" s="22"/>
      <c r="F723" s="22"/>
      <c r="G723" s="22"/>
      <c r="H723" s="22"/>
      <c r="I723" s="22"/>
      <c r="J723" s="22"/>
    </row>
    <row r="724" spans="1:10" x14ac:dyDescent="0.2">
      <c r="A724" s="22"/>
      <c r="B724" s="22"/>
      <c r="C724" s="22"/>
      <c r="D724" s="22"/>
      <c r="E724" s="22"/>
      <c r="F724" s="22"/>
      <c r="G724" s="22"/>
      <c r="H724" s="22"/>
      <c r="I724" s="22"/>
      <c r="J724" s="22"/>
    </row>
    <row r="725" spans="1:10" x14ac:dyDescent="0.2">
      <c r="A725" s="22"/>
      <c r="B725" s="22"/>
      <c r="C725" s="22"/>
      <c r="D725" s="22"/>
      <c r="E725" s="22"/>
      <c r="F725" s="22"/>
      <c r="G725" s="22"/>
      <c r="H725" s="22"/>
      <c r="I725" s="22"/>
      <c r="J725" s="22"/>
    </row>
    <row r="726" spans="1:10" x14ac:dyDescent="0.2">
      <c r="A726" s="22"/>
      <c r="B726" s="22"/>
      <c r="C726" s="22"/>
      <c r="D726" s="22"/>
      <c r="E726" s="22"/>
      <c r="F726" s="22"/>
      <c r="G726" s="22"/>
      <c r="H726" s="22"/>
      <c r="I726" s="22"/>
      <c r="J726" s="22"/>
    </row>
    <row r="727" spans="1:10" x14ac:dyDescent="0.2">
      <c r="A727" s="22"/>
      <c r="B727" s="22"/>
      <c r="C727" s="22"/>
      <c r="D727" s="22"/>
      <c r="E727" s="22"/>
      <c r="F727" s="22"/>
      <c r="G727" s="22"/>
      <c r="H727" s="22"/>
      <c r="I727" s="22"/>
      <c r="J727" s="22"/>
    </row>
    <row r="728" spans="1:10" x14ac:dyDescent="0.2">
      <c r="A728" s="22"/>
      <c r="B728" s="22"/>
      <c r="C728" s="22"/>
      <c r="D728" s="22"/>
      <c r="E728" s="22"/>
      <c r="F728" s="22"/>
      <c r="G728" s="22"/>
      <c r="H728" s="22"/>
      <c r="I728" s="22"/>
      <c r="J728" s="22"/>
    </row>
    <row r="729" spans="1:10" x14ac:dyDescent="0.2">
      <c r="A729" s="22"/>
      <c r="B729" s="22"/>
      <c r="C729" s="22"/>
      <c r="D729" s="22"/>
      <c r="E729" s="22"/>
      <c r="F729" s="22"/>
      <c r="G729" s="22"/>
      <c r="H729" s="22"/>
      <c r="I729" s="22"/>
      <c r="J729" s="22"/>
    </row>
    <row r="730" spans="1:10" x14ac:dyDescent="0.2">
      <c r="A730" s="22"/>
      <c r="B730" s="22"/>
      <c r="C730" s="22"/>
      <c r="D730" s="22"/>
      <c r="E730" s="22"/>
      <c r="F730" s="22"/>
      <c r="G730" s="22"/>
      <c r="H730" s="22"/>
      <c r="I730" s="22"/>
      <c r="J730" s="22"/>
    </row>
    <row r="731" spans="1:10" x14ac:dyDescent="0.2">
      <c r="A731" s="22"/>
      <c r="B731" s="22"/>
      <c r="C731" s="22"/>
      <c r="D731" s="22"/>
      <c r="E731" s="22"/>
      <c r="F731" s="22"/>
      <c r="G731" s="22"/>
      <c r="H731" s="22"/>
      <c r="I731" s="22"/>
      <c r="J731" s="22"/>
    </row>
    <row r="732" spans="1:10" x14ac:dyDescent="0.2">
      <c r="A732" s="22"/>
      <c r="B732" s="22"/>
      <c r="C732" s="22"/>
      <c r="D732" s="22"/>
      <c r="E732" s="22"/>
      <c r="F732" s="22"/>
      <c r="G732" s="22"/>
      <c r="H732" s="22"/>
      <c r="I732" s="22"/>
      <c r="J732" s="22"/>
    </row>
    <row r="733" spans="1:10" x14ac:dyDescent="0.2">
      <c r="A733" s="22"/>
      <c r="B733" s="22"/>
      <c r="C733" s="22"/>
      <c r="D733" s="22"/>
      <c r="E733" s="22"/>
      <c r="F733" s="22"/>
      <c r="G733" s="22"/>
      <c r="H733" s="22"/>
      <c r="I733" s="22"/>
      <c r="J733" s="22"/>
    </row>
    <row r="734" spans="1:10" x14ac:dyDescent="0.2">
      <c r="A734" s="22"/>
      <c r="B734" s="22"/>
      <c r="C734" s="22"/>
      <c r="D734" s="22"/>
      <c r="E734" s="22"/>
      <c r="F734" s="22"/>
      <c r="G734" s="22"/>
      <c r="H734" s="22"/>
      <c r="I734" s="22"/>
      <c r="J734" s="22"/>
    </row>
  </sheetData>
  <sheetProtection formatCells="0" formatColumns="0" formatRows="0" autoFilter="0" pivotTables="0"/>
  <mergeCells count="36">
    <mergeCell ref="A1:B1"/>
    <mergeCell ref="A2:B2"/>
    <mergeCell ref="A3:B3"/>
    <mergeCell ref="A4:D4"/>
    <mergeCell ref="A45:C45"/>
    <mergeCell ref="A46:C46"/>
    <mergeCell ref="A47:C47"/>
    <mergeCell ref="A48:C48"/>
    <mergeCell ref="A258:F258"/>
    <mergeCell ref="A259:F259"/>
    <mergeCell ref="A260:F260"/>
    <mergeCell ref="A261:F261"/>
    <mergeCell ref="A429:C429"/>
    <mergeCell ref="A430:C430"/>
    <mergeCell ref="A431:C431"/>
    <mergeCell ref="A432:C432"/>
    <mergeCell ref="A459:C459"/>
    <mergeCell ref="A460:C460"/>
    <mergeCell ref="A461:C461"/>
    <mergeCell ref="A462:C462"/>
    <mergeCell ref="A599:C599"/>
    <mergeCell ref="A600:C600"/>
    <mergeCell ref="A601:C601"/>
    <mergeCell ref="A602:C602"/>
    <mergeCell ref="A603:B603"/>
    <mergeCell ref="A621:C621"/>
    <mergeCell ref="A622:C622"/>
    <mergeCell ref="A623:C623"/>
    <mergeCell ref="A624:C624"/>
    <mergeCell ref="A625:B625"/>
    <mergeCell ref="B709:C709"/>
    <mergeCell ref="A662:F662"/>
    <mergeCell ref="A663:F663"/>
    <mergeCell ref="A664:F664"/>
    <mergeCell ref="A665:F665"/>
    <mergeCell ref="B700:C700"/>
  </mergeCells>
  <dataValidations disablePrompts="1" count="4">
    <dataValidation type="list" allowBlank="1" showInputMessage="1" showErrorMessage="1" sqref="D3">
      <formula1>"1, 2, 3, 4"</formula1>
    </dataValidation>
    <dataValidation allowBlank="1" showInputMessage="1" showErrorMessage="1" prompt="Importe del trimestre anterior" sqref="D521 D512 C507:D507 C512:C523"/>
    <dataValidation allowBlank="1" showInputMessage="1" showErrorMessage="1" prompt="Saldo al 31 de diciembre del año anterior que se presenta" sqref="D466 D505 D478"/>
    <dataValidation allowBlank="1" showInputMessage="1" showErrorMessage="1" prompt="Importe final del periodo que corresponde la información financiera trimestral que se presenta." sqref="C505 C466 D522:D523 D513:D520 C478"/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8740157480314965" right="0.70866141732283472" top="0.74803149606299213" bottom="0.74803149606299213" header="0.31496062992125984" footer="0.31496062992125984"/>
  <pageSetup scale="6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3"/>
  <sheetViews>
    <sheetView topLeftCell="A71" zoomScale="68" zoomScaleNormal="68" workbookViewId="0">
      <selection activeCell="B214" sqref="B214:B216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89" t="s">
        <v>596</v>
      </c>
      <c r="B1" s="189"/>
      <c r="C1" s="189"/>
      <c r="D1" s="10" t="s">
        <v>498</v>
      </c>
      <c r="E1" s="18">
        <v>2026</v>
      </c>
    </row>
    <row r="2" spans="1:5" s="11" customFormat="1" ht="18.95" customHeight="1" x14ac:dyDescent="0.25">
      <c r="A2" s="189" t="s">
        <v>503</v>
      </c>
      <c r="B2" s="189"/>
      <c r="C2" s="189"/>
      <c r="D2" s="10" t="s">
        <v>499</v>
      </c>
      <c r="E2" s="18" t="s">
        <v>501</v>
      </c>
    </row>
    <row r="3" spans="1:5" s="11" customFormat="1" ht="18.95" customHeight="1" x14ac:dyDescent="0.25">
      <c r="A3" s="189" t="s">
        <v>597</v>
      </c>
      <c r="B3" s="189"/>
      <c r="C3" s="189"/>
      <c r="D3" s="10" t="s">
        <v>500</v>
      </c>
      <c r="E3" s="18">
        <v>1</v>
      </c>
    </row>
    <row r="4" spans="1:5" s="11" customFormat="1" ht="18.95" customHeight="1" x14ac:dyDescent="0.25">
      <c r="A4" s="189" t="s">
        <v>516</v>
      </c>
      <c r="B4" s="189"/>
      <c r="C4" s="189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552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590</v>
      </c>
    </row>
    <row r="9" spans="1:5" x14ac:dyDescent="0.2">
      <c r="A9" s="109">
        <v>4000</v>
      </c>
      <c r="B9" s="108" t="s">
        <v>550</v>
      </c>
      <c r="C9" s="140">
        <f>SUM(C10+C57+C69)</f>
        <v>104147078.42000002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17626000.600000001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17626000.600000001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17626000.600000001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85176902.950000003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38385703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38385703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46791199.950000003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46791199.950000003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1344174.87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1344174.87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1344174.87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551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590</v>
      </c>
    </row>
    <row r="94" spans="1:5" x14ac:dyDescent="0.2">
      <c r="A94" s="111">
        <v>5000</v>
      </c>
      <c r="B94" s="108" t="s">
        <v>277</v>
      </c>
      <c r="C94" s="140">
        <f>C95+C123+C156+C166+C181+C210</f>
        <v>47874027.280000009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46498411.150000006</v>
      </c>
      <c r="D95" s="112">
        <f>C95/$C$94</f>
        <v>0.9712659199955237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43419565.590000004</v>
      </c>
      <c r="D96" s="112">
        <f t="shared" ref="D96:D159" si="0">C96/$C$94</f>
        <v>0.90695452329616488</v>
      </c>
      <c r="E96" s="41"/>
    </row>
    <row r="97" spans="1:5" x14ac:dyDescent="0.2">
      <c r="A97" s="43">
        <v>5111</v>
      </c>
      <c r="B97" s="41" t="s">
        <v>280</v>
      </c>
      <c r="C97" s="141">
        <v>9819168.5700000003</v>
      </c>
      <c r="D97" s="44">
        <f t="shared" si="0"/>
        <v>0.20510429407935113</v>
      </c>
      <c r="E97" s="41"/>
    </row>
    <row r="98" spans="1:5" x14ac:dyDescent="0.2">
      <c r="A98" s="43">
        <v>5112</v>
      </c>
      <c r="B98" s="41" t="s">
        <v>281</v>
      </c>
      <c r="C98" s="141">
        <v>15661882.92</v>
      </c>
      <c r="D98" s="44">
        <f t="shared" si="0"/>
        <v>0.32714780455796233</v>
      </c>
      <c r="E98" s="41"/>
    </row>
    <row r="99" spans="1:5" x14ac:dyDescent="0.2">
      <c r="A99" s="43">
        <v>5113</v>
      </c>
      <c r="B99" s="41" t="s">
        <v>282</v>
      </c>
      <c r="C99" s="141">
        <v>685507.36</v>
      </c>
      <c r="D99" s="44">
        <f t="shared" si="0"/>
        <v>1.4318982524505088E-2</v>
      </c>
      <c r="E99" s="41"/>
    </row>
    <row r="100" spans="1:5" x14ac:dyDescent="0.2">
      <c r="A100" s="43">
        <v>5114</v>
      </c>
      <c r="B100" s="41" t="s">
        <v>283</v>
      </c>
      <c r="C100" s="141">
        <v>8011915.4400000004</v>
      </c>
      <c r="D100" s="44">
        <f t="shared" si="0"/>
        <v>0.16735411443747664</v>
      </c>
      <c r="E100" s="41"/>
    </row>
    <row r="101" spans="1:5" x14ac:dyDescent="0.2">
      <c r="A101" s="43">
        <v>5115</v>
      </c>
      <c r="B101" s="41" t="s">
        <v>284</v>
      </c>
      <c r="C101" s="141">
        <v>9241091.3000000007</v>
      </c>
      <c r="D101" s="44">
        <f t="shared" si="0"/>
        <v>0.1930293276968697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93784.75</v>
      </c>
      <c r="D103" s="112">
        <f t="shared" si="0"/>
        <v>1.9589901942337696E-3</v>
      </c>
      <c r="E103" s="41"/>
    </row>
    <row r="104" spans="1:5" x14ac:dyDescent="0.2">
      <c r="A104" s="43">
        <v>5121</v>
      </c>
      <c r="B104" s="41" t="s">
        <v>287</v>
      </c>
      <c r="C104" s="141">
        <v>0</v>
      </c>
      <c r="D104" s="44">
        <f t="shared" si="0"/>
        <v>0</v>
      </c>
      <c r="E104" s="41"/>
    </row>
    <row r="105" spans="1:5" x14ac:dyDescent="0.2">
      <c r="A105" s="43">
        <v>5122</v>
      </c>
      <c r="B105" s="41" t="s">
        <v>288</v>
      </c>
      <c r="C105" s="141">
        <v>0</v>
      </c>
      <c r="D105" s="44">
        <f t="shared" si="0"/>
        <v>0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291</v>
      </c>
      <c r="C108" s="141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292</v>
      </c>
      <c r="C109" s="141">
        <v>93784.75</v>
      </c>
      <c r="D109" s="44">
        <f t="shared" si="0"/>
        <v>1.9589901942337696E-3</v>
      </c>
      <c r="E109" s="41"/>
    </row>
    <row r="110" spans="1:5" x14ac:dyDescent="0.2">
      <c r="A110" s="43">
        <v>5127</v>
      </c>
      <c r="B110" s="41" t="s">
        <v>293</v>
      </c>
      <c r="C110" s="141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0</v>
      </c>
      <c r="D112" s="44">
        <f t="shared" si="0"/>
        <v>0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2985060.8099999996</v>
      </c>
      <c r="D113" s="112">
        <f t="shared" si="0"/>
        <v>6.2352406505124899E-2</v>
      </c>
      <c r="E113" s="41"/>
    </row>
    <row r="114" spans="1:5" x14ac:dyDescent="0.2">
      <c r="A114" s="43">
        <v>5131</v>
      </c>
      <c r="B114" s="41" t="s">
        <v>297</v>
      </c>
      <c r="C114" s="141">
        <v>1047762.15</v>
      </c>
      <c r="D114" s="44">
        <f t="shared" si="0"/>
        <v>2.1885815953439039E-2</v>
      </c>
      <c r="E114" s="41"/>
    </row>
    <row r="115" spans="1:5" x14ac:dyDescent="0.2">
      <c r="A115" s="43">
        <v>5132</v>
      </c>
      <c r="B115" s="41" t="s">
        <v>298</v>
      </c>
      <c r="C115" s="141">
        <v>88803</v>
      </c>
      <c r="D115" s="44">
        <f t="shared" si="0"/>
        <v>1.8549306387076944E-3</v>
      </c>
      <c r="E115" s="41"/>
    </row>
    <row r="116" spans="1:5" x14ac:dyDescent="0.2">
      <c r="A116" s="43">
        <v>5133</v>
      </c>
      <c r="B116" s="41" t="s">
        <v>299</v>
      </c>
      <c r="C116" s="141">
        <v>55047.21</v>
      </c>
      <c r="D116" s="44">
        <f t="shared" si="0"/>
        <v>1.1498345371707779E-3</v>
      </c>
      <c r="E116" s="41"/>
    </row>
    <row r="117" spans="1:5" x14ac:dyDescent="0.2">
      <c r="A117" s="43">
        <v>5134</v>
      </c>
      <c r="B117" s="41" t="s">
        <v>300</v>
      </c>
      <c r="C117" s="141">
        <v>97699.51</v>
      </c>
      <c r="D117" s="44">
        <f t="shared" si="0"/>
        <v>2.0407622995363755E-3</v>
      </c>
      <c r="E117" s="41"/>
    </row>
    <row r="118" spans="1:5" x14ac:dyDescent="0.2">
      <c r="A118" s="43">
        <v>5135</v>
      </c>
      <c r="B118" s="41" t="s">
        <v>301</v>
      </c>
      <c r="C118" s="141">
        <v>1597961.77</v>
      </c>
      <c r="D118" s="44">
        <f t="shared" si="0"/>
        <v>3.3378469721254661E-2</v>
      </c>
      <c r="E118" s="41"/>
    </row>
    <row r="119" spans="1:5" x14ac:dyDescent="0.2">
      <c r="A119" s="43">
        <v>5136</v>
      </c>
      <c r="B119" s="41" t="s">
        <v>302</v>
      </c>
      <c r="C119" s="141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1">
        <v>26218.17</v>
      </c>
      <c r="D120" s="44">
        <f t="shared" si="0"/>
        <v>5.4764914275246229E-4</v>
      </c>
      <c r="E120" s="41"/>
    </row>
    <row r="121" spans="1:5" x14ac:dyDescent="0.2">
      <c r="A121" s="43">
        <v>5138</v>
      </c>
      <c r="B121" s="41" t="s">
        <v>304</v>
      </c>
      <c r="C121" s="141">
        <v>31160</v>
      </c>
      <c r="D121" s="44">
        <f t="shared" si="0"/>
        <v>6.5087484321623996E-4</v>
      </c>
      <c r="E121" s="41"/>
    </row>
    <row r="122" spans="1:5" x14ac:dyDescent="0.2">
      <c r="A122" s="43">
        <v>5139</v>
      </c>
      <c r="B122" s="41" t="s">
        <v>305</v>
      </c>
      <c r="C122" s="141">
        <v>40409</v>
      </c>
      <c r="D122" s="44">
        <f t="shared" si="0"/>
        <v>8.4406936904765856E-4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75405.929999999993</v>
      </c>
      <c r="D123" s="112">
        <f t="shared" si="0"/>
        <v>1.5750905926291644E-3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75405.929999999993</v>
      </c>
      <c r="D133" s="112">
        <f t="shared" si="0"/>
        <v>1.5750905926291644E-3</v>
      </c>
      <c r="E133" s="41"/>
    </row>
    <row r="134" spans="1:5" x14ac:dyDescent="0.2">
      <c r="A134" s="43">
        <v>5241</v>
      </c>
      <c r="B134" s="41" t="s">
        <v>315</v>
      </c>
      <c r="C134" s="141">
        <v>75405.929999999993</v>
      </c>
      <c r="D134" s="44">
        <f t="shared" si="0"/>
        <v>1.5750905926291644E-3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1300210.2000000002</v>
      </c>
      <c r="D181" s="112">
        <f t="shared" si="1"/>
        <v>2.7158989411847117E-2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1300210.1100000001</v>
      </c>
      <c r="D182" s="112">
        <f t="shared" si="1"/>
        <v>2.7158987531913356E-2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1300210.1100000001</v>
      </c>
      <c r="D187" s="44">
        <f t="shared" si="1"/>
        <v>2.7158987531913356E-2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0.09</v>
      </c>
      <c r="D200" s="112">
        <f t="shared" si="1"/>
        <v>1.8799337576849034E-9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0.09</v>
      </c>
      <c r="D209" s="44">
        <f t="shared" si="1"/>
        <v>1.8799337576849034E-9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1.4960629921259843" right="0.70866141732283472" top="0.74803149606299213" bottom="0.74803149606299213" header="0.31496062992125984" footer="0.31496062992125984"/>
  <pageSetup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topLeftCell="A11" zoomScale="60" zoomScaleNormal="100" workbookViewId="0">
      <selection activeCell="E103" sqref="E103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16.85546875" style="14" customWidth="1"/>
    <col min="11" max="16384" width="9.140625" style="14"/>
  </cols>
  <sheetData>
    <row r="1" spans="1:8" s="11" customFormat="1" ht="18.95" customHeight="1" x14ac:dyDescent="0.25">
      <c r="A1" s="187" t="s">
        <v>596</v>
      </c>
      <c r="B1" s="188"/>
      <c r="C1" s="188"/>
      <c r="D1" s="188"/>
      <c r="E1" s="188"/>
      <c r="F1" s="188"/>
      <c r="G1" s="10" t="s">
        <v>498</v>
      </c>
      <c r="H1" s="18">
        <v>2026</v>
      </c>
    </row>
    <row r="2" spans="1:8" s="11" customFormat="1" ht="18.95" customHeight="1" x14ac:dyDescent="0.25">
      <c r="A2" s="187" t="s">
        <v>502</v>
      </c>
      <c r="B2" s="188"/>
      <c r="C2" s="188"/>
      <c r="D2" s="188"/>
      <c r="E2" s="188"/>
      <c r="F2" s="188"/>
      <c r="G2" s="10" t="s">
        <v>499</v>
      </c>
      <c r="H2" s="18" t="s">
        <v>501</v>
      </c>
    </row>
    <row r="3" spans="1:8" s="11" customFormat="1" ht="18.95" customHeight="1" x14ac:dyDescent="0.25">
      <c r="A3" s="187" t="s">
        <v>597</v>
      </c>
      <c r="B3" s="188"/>
      <c r="C3" s="188"/>
      <c r="D3" s="188"/>
      <c r="E3" s="188"/>
      <c r="F3" s="188"/>
      <c r="G3" s="10" t="s">
        <v>500</v>
      </c>
      <c r="H3" s="18">
        <v>1</v>
      </c>
    </row>
    <row r="4" spans="1:8" s="11" customFormat="1" ht="18.95" customHeight="1" x14ac:dyDescent="0.25">
      <c r="A4" s="187" t="s">
        <v>516</v>
      </c>
      <c r="B4" s="188"/>
      <c r="C4" s="188"/>
      <c r="D4" s="188"/>
      <c r="E4" s="188"/>
      <c r="F4" s="188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73716.210000000006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759902.74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4373424.95</v>
      </c>
      <c r="D15" s="143">
        <v>4373424.95</v>
      </c>
      <c r="E15" s="143">
        <v>4373424.95</v>
      </c>
      <c r="F15" s="143">
        <v>4373424.95</v>
      </c>
      <c r="G15" s="143">
        <v>4494424.96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37155996.75</v>
      </c>
      <c r="D20" s="143">
        <v>37155996.75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19700.02</v>
      </c>
      <c r="D21" s="143">
        <v>19700.02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2561</v>
      </c>
      <c r="D23" s="143">
        <v>2561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5517614.2300000004</v>
      </c>
      <c r="D24" s="143">
        <v>5517614.2300000004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2885539.67</v>
      </c>
      <c r="D27" s="143">
        <v>2885539.67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865.89</v>
      </c>
      <c r="E32" s="14" t="str">
        <f>IF(OR(C32&lt;&gt;0, C33&lt;&gt;0, C34&lt;&gt;0, C35&lt;&gt;0, C36&lt;&gt;0, C37&lt;&gt;0), "", "SIN INFORMACIÓN QUE REVELAR")</f>
        <v/>
      </c>
    </row>
    <row r="33" spans="1:8" x14ac:dyDescent="0.2">
      <c r="A33" s="16">
        <v>1141</v>
      </c>
      <c r="B33" s="14" t="s">
        <v>137</v>
      </c>
      <c r="C33" s="143">
        <v>865.89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260329.38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145</v>
      </c>
      <c r="C42" s="143">
        <v>260329.38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553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554</v>
      </c>
      <c r="G55" s="15" t="s">
        <v>555</v>
      </c>
      <c r="H55" s="15" t="s">
        <v>100</v>
      </c>
      <c r="I55" s="15" t="s">
        <v>556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284242945.84999996</v>
      </c>
      <c r="D56" s="143">
        <f>SUM(D57:D63)</f>
        <v>0</v>
      </c>
      <c r="E56" s="143">
        <f>SUM(E57:E63)</f>
        <v>56688992.729999997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22333764.199999999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157256799.63999999</v>
      </c>
      <c r="D59" s="143">
        <v>0</v>
      </c>
      <c r="E59" s="143">
        <v>56698210.579999998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-9217.85</v>
      </c>
    </row>
    <row r="61" spans="1:10" x14ac:dyDescent="0.2">
      <c r="A61" s="16">
        <v>1235</v>
      </c>
      <c r="B61" s="14" t="s">
        <v>154</v>
      </c>
      <c r="C61" s="143">
        <v>4825121.71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99827260.299999997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199963819.89000002</v>
      </c>
      <c r="D64" s="143">
        <f t="shared" ref="D64:E64" si="0">SUM(D65:D72)</f>
        <v>1300210.1100000001</v>
      </c>
      <c r="E64" s="143">
        <f t="shared" si="0"/>
        <v>179104142.08000001</v>
      </c>
    </row>
    <row r="65" spans="1:9" x14ac:dyDescent="0.2">
      <c r="A65" s="16">
        <v>1241</v>
      </c>
      <c r="B65" s="14" t="s">
        <v>158</v>
      </c>
      <c r="C65" s="143">
        <v>102920556.92</v>
      </c>
      <c r="D65" s="143">
        <v>1028260.04</v>
      </c>
      <c r="E65" s="143">
        <v>95304324.260000005</v>
      </c>
    </row>
    <row r="66" spans="1:9" x14ac:dyDescent="0.2">
      <c r="A66" s="16">
        <v>1242</v>
      </c>
      <c r="B66" s="14" t="s">
        <v>159</v>
      </c>
      <c r="C66" s="143">
        <v>24856061.34</v>
      </c>
      <c r="D66" s="143">
        <v>52476.19</v>
      </c>
      <c r="E66" s="143">
        <v>12790354.59</v>
      </c>
    </row>
    <row r="67" spans="1:9" x14ac:dyDescent="0.2">
      <c r="A67" s="16">
        <v>1243</v>
      </c>
      <c r="B67" s="14" t="s">
        <v>160</v>
      </c>
      <c r="C67" s="143">
        <v>11165711.109999999</v>
      </c>
      <c r="D67" s="143">
        <v>10938.51</v>
      </c>
      <c r="E67" s="143">
        <v>10800797.85</v>
      </c>
    </row>
    <row r="68" spans="1:9" x14ac:dyDescent="0.2">
      <c r="A68" s="16">
        <v>1244</v>
      </c>
      <c r="B68" s="14" t="s">
        <v>161</v>
      </c>
      <c r="C68" s="143">
        <v>8294243.9699999997</v>
      </c>
      <c r="D68" s="143">
        <v>7013.37</v>
      </c>
      <c r="E68" s="143">
        <v>10582082.029999999</v>
      </c>
    </row>
    <row r="69" spans="1:9" x14ac:dyDescent="0.2">
      <c r="A69" s="16">
        <v>1245</v>
      </c>
      <c r="B69" s="14" t="s">
        <v>162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163</v>
      </c>
      <c r="C70" s="143">
        <v>50643901.219999999</v>
      </c>
      <c r="D70" s="143">
        <v>201522</v>
      </c>
      <c r="E70" s="143">
        <v>48261158.039999999</v>
      </c>
    </row>
    <row r="71" spans="1:9" x14ac:dyDescent="0.2">
      <c r="A71" s="16">
        <v>1247</v>
      </c>
      <c r="B71" s="14" t="s">
        <v>164</v>
      </c>
      <c r="C71" s="143">
        <v>2083345.33</v>
      </c>
      <c r="D71" s="143">
        <v>0</v>
      </c>
      <c r="E71" s="143">
        <v>1365425.31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557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2274229.64</v>
      </c>
      <c r="D76" s="143">
        <f>SUM(D77:D81)</f>
        <v>0</v>
      </c>
      <c r="E76" s="143">
        <f>SUM(E77:E81)</f>
        <v>4328160.17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3">
        <v>2274229.64</v>
      </c>
      <c r="D77" s="143">
        <v>0</v>
      </c>
      <c r="E77" s="143">
        <v>2274229.63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2053930.54</v>
      </c>
    </row>
    <row r="82" spans="1:8" x14ac:dyDescent="0.2">
      <c r="A82" s="16">
        <v>1270</v>
      </c>
      <c r="B82" s="14" t="s">
        <v>173</v>
      </c>
      <c r="C82" s="143">
        <f>SUM(C83:C88)</f>
        <v>2927584.04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2927584.04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558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86519.35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43">
        <v>86519.35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577</v>
      </c>
    </row>
    <row r="110" spans="1:8" x14ac:dyDescent="0.2">
      <c r="A110" s="16">
        <v>2110</v>
      </c>
      <c r="B110" s="14" t="s">
        <v>189</v>
      </c>
      <c r="C110" s="143">
        <f>SUM(C111:C119)</f>
        <v>18725042.239999998</v>
      </c>
      <c r="D110" s="143">
        <f>SUM(D111:D119)</f>
        <v>18725042.239999998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284732.25</v>
      </c>
      <c r="D111" s="143">
        <f>C111</f>
        <v>284732.25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-221120.72</v>
      </c>
      <c r="D112" s="143">
        <f t="shared" ref="D112:D119" si="1">C112</f>
        <v>-221120.72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1469232.74</v>
      </c>
      <c r="D113" s="143">
        <f t="shared" si="1"/>
        <v>1469232.74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2524808.6800000002</v>
      </c>
      <c r="D117" s="143">
        <f t="shared" si="1"/>
        <v>2524808.6800000002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14667389.289999999</v>
      </c>
      <c r="D119" s="143">
        <f t="shared" si="1"/>
        <v>14667389.289999999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72010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/>
      </c>
    </row>
    <row r="128" spans="1:8" x14ac:dyDescent="0.2">
      <c r="A128" s="16">
        <v>2161</v>
      </c>
      <c r="B128" s="14" t="s">
        <v>204</v>
      </c>
      <c r="C128" s="143">
        <v>72010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559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560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561</v>
      </c>
      <c r="C145" s="143">
        <v>0</v>
      </c>
    </row>
    <row r="146" spans="1:5" x14ac:dyDescent="0.2">
      <c r="A146" s="16">
        <v>2152</v>
      </c>
      <c r="B146" s="14" t="s">
        <v>562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563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564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/>
      </c>
    </row>
    <row r="156" spans="1:5" x14ac:dyDescent="0.2">
      <c r="A156" s="116">
        <v>2171</v>
      </c>
      <c r="B156" s="117" t="s">
        <v>565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566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567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568</v>
      </c>
      <c r="C159" s="145">
        <f>SUM(C160:C163)</f>
        <v>999898.5</v>
      </c>
      <c r="D159" s="117"/>
      <c r="E159" s="117"/>
    </row>
    <row r="160" spans="1:5" x14ac:dyDescent="0.2">
      <c r="A160" s="116">
        <v>2261</v>
      </c>
      <c r="B160" s="117" t="s">
        <v>569</v>
      </c>
      <c r="C160" s="145">
        <v>0</v>
      </c>
      <c r="D160" s="117"/>
    </row>
    <row r="161" spans="1:5" x14ac:dyDescent="0.2">
      <c r="A161" s="116">
        <v>2262</v>
      </c>
      <c r="B161" s="117" t="s">
        <v>570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571</v>
      </c>
      <c r="C162" s="145">
        <v>999898.5</v>
      </c>
      <c r="D162" s="117"/>
      <c r="E162" s="117"/>
    </row>
    <row r="163" spans="1:5" x14ac:dyDescent="0.2">
      <c r="A163" s="116">
        <v>2269</v>
      </c>
      <c r="B163" s="117" t="s">
        <v>572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573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574</v>
      </c>
      <c r="C167" s="145">
        <f>SUM(C168:C170)</f>
        <v>894227.33</v>
      </c>
      <c r="D167" s="117"/>
      <c r="E167" s="117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575</v>
      </c>
      <c r="C168" s="145">
        <v>76336</v>
      </c>
      <c r="D168" s="117"/>
      <c r="E168" s="117"/>
    </row>
    <row r="169" spans="1:5" x14ac:dyDescent="0.2">
      <c r="A169" s="116">
        <v>2192</v>
      </c>
      <c r="B169" s="117" t="s">
        <v>576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817891.33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1.8897637795275593" right="0.70866141732283472" top="0.74803149606299213" bottom="0.74803149606299213" header="0.31496062992125984" footer="0.31496062992125984"/>
  <pageSetup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workbookViewId="0">
      <selection sqref="A1:E29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64" t="s">
        <v>596</v>
      </c>
      <c r="B1" s="164"/>
      <c r="C1" s="164"/>
      <c r="D1" s="20" t="s">
        <v>498</v>
      </c>
      <c r="E1" s="21">
        <v>2026</v>
      </c>
    </row>
    <row r="2" spans="1:5" ht="18.95" customHeight="1" x14ac:dyDescent="0.2">
      <c r="A2" s="164" t="s">
        <v>504</v>
      </c>
      <c r="B2" s="164"/>
      <c r="C2" s="164"/>
      <c r="D2" s="20" t="s">
        <v>499</v>
      </c>
      <c r="E2" s="21" t="s">
        <v>501</v>
      </c>
    </row>
    <row r="3" spans="1:5" ht="18.95" customHeight="1" x14ac:dyDescent="0.2">
      <c r="A3" s="164" t="s">
        <v>597</v>
      </c>
      <c r="B3" s="164"/>
      <c r="C3" s="164"/>
      <c r="D3" s="20" t="s">
        <v>500</v>
      </c>
      <c r="E3" s="21">
        <v>1</v>
      </c>
    </row>
    <row r="4" spans="1:5" ht="18.95" customHeight="1" x14ac:dyDescent="0.2">
      <c r="A4" s="164" t="s">
        <v>516</v>
      </c>
      <c r="B4" s="164"/>
      <c r="C4" s="164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349722210.45999998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22858414.199999999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56273051.140000001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-36174615.520000003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594</v>
      </c>
      <c r="C29" s="146"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1.6929133858267718" right="0.70866141732283472" top="0.74803149606299213" bottom="0.74803149606299213" header="0.31496062992125984" footer="0.31496062992125984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topLeftCell="A111" zoomScaleNormal="100" workbookViewId="0">
      <selection sqref="A1:E139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64" t="s">
        <v>596</v>
      </c>
      <c r="B1" s="164"/>
      <c r="C1" s="164"/>
      <c r="D1" s="20" t="s">
        <v>498</v>
      </c>
      <c r="E1" s="21">
        <v>2026</v>
      </c>
    </row>
    <row r="2" spans="1:5" s="28" customFormat="1" ht="18.95" customHeight="1" x14ac:dyDescent="0.25">
      <c r="A2" s="164" t="s">
        <v>505</v>
      </c>
      <c r="B2" s="164"/>
      <c r="C2" s="164"/>
      <c r="D2" s="20" t="s">
        <v>499</v>
      </c>
      <c r="E2" s="21" t="s">
        <v>501</v>
      </c>
    </row>
    <row r="3" spans="1:5" s="28" customFormat="1" ht="18.95" customHeight="1" x14ac:dyDescent="0.25">
      <c r="A3" s="164" t="s">
        <v>597</v>
      </c>
      <c r="B3" s="164"/>
      <c r="C3" s="164"/>
      <c r="D3" s="20" t="s">
        <v>500</v>
      </c>
      <c r="E3" s="21">
        <v>1</v>
      </c>
    </row>
    <row r="4" spans="1:5" s="28" customFormat="1" ht="18.95" customHeight="1" x14ac:dyDescent="0.25">
      <c r="A4" s="164" t="s">
        <v>516</v>
      </c>
      <c r="B4" s="164"/>
      <c r="C4" s="164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583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2026</v>
      </c>
      <c r="D8" s="81">
        <v>2025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112965219.42</v>
      </c>
      <c r="D10" s="146">
        <v>73360322.450000003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73716.210000000006</v>
      </c>
      <c r="D12" s="146">
        <v>5607.69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113038935.63</v>
      </c>
      <c r="D16" s="147">
        <f>SUM(D9:D15)</f>
        <v>73365930.140000001</v>
      </c>
    </row>
    <row r="19" spans="1:5" x14ac:dyDescent="0.2">
      <c r="A19" s="24" t="s">
        <v>584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149</v>
      </c>
      <c r="C21" s="147">
        <f>SUM(C22:C28)</f>
        <v>0</v>
      </c>
      <c r="D21" s="147">
        <f>SUM(D22:D28)</f>
        <v>1273843.5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155</v>
      </c>
      <c r="C27" s="146">
        <v>0</v>
      </c>
      <c r="D27" s="146">
        <v>1273843.5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0</v>
      </c>
      <c r="D29" s="147">
        <f>SUM(D30:D37)</f>
        <v>1425837.81</v>
      </c>
    </row>
    <row r="30" spans="1:5" x14ac:dyDescent="0.2">
      <c r="A30" s="26">
        <v>1241</v>
      </c>
      <c r="B30" s="22" t="s">
        <v>158</v>
      </c>
      <c r="C30" s="146">
        <v>0</v>
      </c>
      <c r="D30" s="146">
        <v>0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0</v>
      </c>
    </row>
    <row r="32" spans="1:5" x14ac:dyDescent="0.2">
      <c r="A32" s="26">
        <v>1243</v>
      </c>
      <c r="B32" s="22" t="s">
        <v>160</v>
      </c>
      <c r="C32" s="146">
        <v>0</v>
      </c>
      <c r="D32" s="146">
        <v>76837.81</v>
      </c>
    </row>
    <row r="33" spans="1:5" x14ac:dyDescent="0.2">
      <c r="A33" s="26">
        <v>1244</v>
      </c>
      <c r="B33" s="22" t="s">
        <v>161</v>
      </c>
      <c r="C33" s="146">
        <v>0</v>
      </c>
      <c r="D33" s="146">
        <v>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0</v>
      </c>
      <c r="D35" s="146">
        <v>1349000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0</v>
      </c>
      <c r="D44" s="147">
        <f>D21+D29+D38</f>
        <v>2699681.31</v>
      </c>
    </row>
    <row r="46" spans="1:5" x14ac:dyDescent="0.2">
      <c r="A46" s="24" t="s">
        <v>585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2026</v>
      </c>
      <c r="D47" s="81">
        <v>2025</v>
      </c>
      <c r="E47" s="137"/>
    </row>
    <row r="48" spans="1:5" x14ac:dyDescent="0.2">
      <c r="A48" s="33">
        <v>3210</v>
      </c>
      <c r="B48" s="34" t="s">
        <v>595</v>
      </c>
      <c r="C48" s="147">
        <v>56273051.140000001</v>
      </c>
      <c r="D48" s="147">
        <v>59150312.619999997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1300210.2000000002</v>
      </c>
      <c r="D49" s="147">
        <f>D54+D66+D94+D97+D50</f>
        <v>5825786.21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538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1300210.2000000002</v>
      </c>
      <c r="D66" s="147">
        <f>D67+D76+D79+D85</f>
        <v>5825786.21</v>
      </c>
    </row>
    <row r="67" spans="1:4" x14ac:dyDescent="0.2">
      <c r="A67" s="26">
        <v>5510</v>
      </c>
      <c r="B67" s="22" t="s">
        <v>358</v>
      </c>
      <c r="C67" s="146">
        <f>SUM(C68:C75)</f>
        <v>1300210.1100000001</v>
      </c>
      <c r="D67" s="146">
        <f>SUM(D68:D75)</f>
        <v>5825785.3700000001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1300210.1100000001</v>
      </c>
      <c r="D72" s="146">
        <v>5646897.4500000002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0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178887.92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0.09</v>
      </c>
      <c r="D85" s="146">
        <f>SUM(D86:D93)</f>
        <v>0.84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0.09</v>
      </c>
      <c r="D93" s="146">
        <v>0.84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521</v>
      </c>
      <c r="C97" s="147">
        <f>SUM(C98:C102)</f>
        <v>0</v>
      </c>
      <c r="D97" s="147">
        <f>SUM(D98:D102)</f>
        <v>0</v>
      </c>
    </row>
    <row r="98" spans="1:4" x14ac:dyDescent="0.2">
      <c r="A98" s="26">
        <v>2111</v>
      </c>
      <c r="B98" s="22" t="s">
        <v>522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523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524</v>
      </c>
      <c r="C100" s="146">
        <v>0</v>
      </c>
      <c r="D100" s="146">
        <v>0</v>
      </c>
    </row>
    <row r="101" spans="1:4" x14ac:dyDescent="0.2">
      <c r="A101" s="26">
        <v>2115</v>
      </c>
      <c r="B101" s="22" t="s">
        <v>525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526</v>
      </c>
      <c r="C102" s="146">
        <v>0</v>
      </c>
      <c r="D102" s="146">
        <v>0</v>
      </c>
    </row>
    <row r="103" spans="1:4" x14ac:dyDescent="0.2">
      <c r="A103" s="98"/>
      <c r="B103" s="102" t="s">
        <v>539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540</v>
      </c>
      <c r="C105" s="154">
        <v>0</v>
      </c>
      <c r="D105" s="154">
        <v>0</v>
      </c>
    </row>
    <row r="106" spans="1:4" x14ac:dyDescent="0.2">
      <c r="A106" s="98"/>
      <c r="B106" s="102" t="s">
        <v>541</v>
      </c>
      <c r="C106" s="150">
        <f>+C107+C129</f>
        <v>10.9</v>
      </c>
      <c r="D106" s="150">
        <f>+D107+D129</f>
        <v>12832.16</v>
      </c>
    </row>
    <row r="107" spans="1:4" x14ac:dyDescent="0.2">
      <c r="A107" s="96">
        <v>4300</v>
      </c>
      <c r="B107" s="100" t="s">
        <v>589</v>
      </c>
      <c r="C107" s="153">
        <f>C121+C108+C111+C117+C119</f>
        <v>10.9</v>
      </c>
      <c r="D107" s="155">
        <f>D121+D108+D111+D117+D119</f>
        <v>12832.16</v>
      </c>
    </row>
    <row r="108" spans="1:4" x14ac:dyDescent="0.2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271</v>
      </c>
      <c r="C121" s="157">
        <f>SUM(C122:C128)</f>
        <v>10.9</v>
      </c>
      <c r="D121" s="157">
        <f>SUM(D122:D128)</f>
        <v>12832.16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10.9</v>
      </c>
      <c r="D128" s="154">
        <v>12832.16</v>
      </c>
    </row>
    <row r="129" spans="1:4" x14ac:dyDescent="0.2">
      <c r="A129" s="33">
        <v>1120</v>
      </c>
      <c r="B129" s="85" t="s">
        <v>527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528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529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530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531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532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533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534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535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536</v>
      </c>
      <c r="C138" s="146">
        <v>0</v>
      </c>
      <c r="D138" s="146">
        <v>0</v>
      </c>
    </row>
    <row r="139" spans="1:4" x14ac:dyDescent="0.2">
      <c r="A139" s="26"/>
      <c r="B139" s="87" t="s">
        <v>537</v>
      </c>
      <c r="C139" s="147">
        <f>C48+C49-C103-C106</f>
        <v>57573250.440000005</v>
      </c>
      <c r="D139" s="147">
        <f>D48+D49-D103-D106</f>
        <v>64963266.670000002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2.0866141732283467" right="0.70866141732283472" top="0.74803149606299213" bottom="0.74803149606299213" header="0.31496062992125984" footer="0.31496062992125984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showGridLines="0" workbookViewId="0">
      <selection sqref="A1:C21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9" t="s">
        <v>596</v>
      </c>
      <c r="B1" s="180"/>
      <c r="C1" s="181"/>
    </row>
    <row r="2" spans="1:3" s="29" customFormat="1" ht="18" customHeight="1" x14ac:dyDescent="0.25">
      <c r="A2" s="182" t="s">
        <v>506</v>
      </c>
      <c r="B2" s="183"/>
      <c r="C2" s="184"/>
    </row>
    <row r="3" spans="1:3" s="29" customFormat="1" ht="18" customHeight="1" x14ac:dyDescent="0.25">
      <c r="A3" s="182" t="s">
        <v>597</v>
      </c>
      <c r="B3" s="183"/>
      <c r="C3" s="184"/>
    </row>
    <row r="4" spans="1:3" s="31" customFormat="1" ht="18" customHeight="1" x14ac:dyDescent="0.2">
      <c r="A4" s="174" t="s">
        <v>507</v>
      </c>
      <c r="B4" s="175"/>
      <c r="C4" s="176"/>
    </row>
    <row r="5" spans="1:3" s="31" customFormat="1" ht="18" customHeight="1" x14ac:dyDescent="0.2">
      <c r="A5" s="185" t="s">
        <v>406</v>
      </c>
      <c r="B5" s="186"/>
      <c r="C5" s="129">
        <v>2026</v>
      </c>
    </row>
    <row r="6" spans="1:3" x14ac:dyDescent="0.2">
      <c r="A6" s="45" t="s">
        <v>435</v>
      </c>
      <c r="B6" s="45"/>
      <c r="C6" s="88">
        <v>104147089.31999999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-10.9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-10.9</v>
      </c>
    </row>
    <row r="15" spans="1:3" x14ac:dyDescent="0.2">
      <c r="A15" s="46"/>
      <c r="B15" s="53"/>
      <c r="C15" s="54"/>
    </row>
    <row r="16" spans="1:3" x14ac:dyDescent="0.2">
      <c r="A16" s="55" t="s">
        <v>591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542</v>
      </c>
      <c r="B21" s="60"/>
      <c r="C21" s="88">
        <f>C6+C8-C16</f>
        <v>104147078.41999999</v>
      </c>
    </row>
    <row r="23" spans="1:3" x14ac:dyDescent="0.2">
      <c r="B23" s="162"/>
    </row>
  </sheetData>
  <mergeCells count="5">
    <mergeCell ref="A1:C1"/>
    <mergeCell ref="A2:C2"/>
    <mergeCell ref="A3:C3"/>
    <mergeCell ref="A4:C4"/>
    <mergeCell ref="A5:B5"/>
  </mergeCells>
  <pageMargins left="1.299212598425197" right="0.70866141732283472" top="0.74803149606299213" bottom="0.74803149606299213" header="0.31496062992125984" footer="0.31496062992125984"/>
  <pageSetup scale="86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sqref="A1:C41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68" t="s">
        <v>596</v>
      </c>
      <c r="B1" s="169"/>
      <c r="C1" s="170"/>
    </row>
    <row r="2" spans="1:3" s="32" customFormat="1" ht="18.95" customHeight="1" x14ac:dyDescent="0.25">
      <c r="A2" s="171" t="s">
        <v>508</v>
      </c>
      <c r="B2" s="172"/>
      <c r="C2" s="173"/>
    </row>
    <row r="3" spans="1:3" s="32" customFormat="1" ht="18.95" customHeight="1" x14ac:dyDescent="0.25">
      <c r="A3" s="171" t="s">
        <v>597</v>
      </c>
      <c r="B3" s="172"/>
      <c r="C3" s="173"/>
    </row>
    <row r="4" spans="1:3" x14ac:dyDescent="0.2">
      <c r="A4" s="174" t="s">
        <v>507</v>
      </c>
      <c r="B4" s="175"/>
      <c r="C4" s="176"/>
    </row>
    <row r="5" spans="1:3" ht="22.15" customHeight="1" x14ac:dyDescent="0.2">
      <c r="A5" s="177" t="s">
        <v>406</v>
      </c>
      <c r="B5" s="178"/>
      <c r="C5" s="129">
        <v>2026</v>
      </c>
    </row>
    <row r="6" spans="1:3" x14ac:dyDescent="0.2">
      <c r="A6" s="70" t="s">
        <v>448</v>
      </c>
      <c r="B6" s="45"/>
      <c r="C6" s="92">
        <v>46573817.079999998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1300210.2000000002</v>
      </c>
    </row>
    <row r="32" spans="1:3" x14ac:dyDescent="0.2">
      <c r="A32" s="76" t="s">
        <v>470</v>
      </c>
      <c r="B32" s="63" t="s">
        <v>358</v>
      </c>
      <c r="C32" s="93">
        <v>1300210.1100000001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0.09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544</v>
      </c>
      <c r="B37" s="63" t="s">
        <v>592</v>
      </c>
      <c r="C37" s="93">
        <v>0</v>
      </c>
    </row>
    <row r="38" spans="1:3" x14ac:dyDescent="0.2">
      <c r="A38" s="76" t="s">
        <v>545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543</v>
      </c>
      <c r="B40" s="45"/>
      <c r="C40" s="88">
        <f>C6-C8+C31</f>
        <v>47874027.280000001</v>
      </c>
    </row>
    <row r="42" spans="1:3" x14ac:dyDescent="0.2">
      <c r="B42" s="162"/>
    </row>
  </sheetData>
  <mergeCells count="5">
    <mergeCell ref="A1:C1"/>
    <mergeCell ref="A2:C2"/>
    <mergeCell ref="A3:C3"/>
    <mergeCell ref="A4:C4"/>
    <mergeCell ref="A5:B5"/>
  </mergeCells>
  <pageMargins left="1.1023622047244095" right="0.70866141732283472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zoomScale="78" workbookViewId="0">
      <selection sqref="A1:F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64" t="s">
        <v>596</v>
      </c>
      <c r="B1" s="165"/>
      <c r="C1" s="165"/>
      <c r="D1" s="165"/>
      <c r="E1" s="165"/>
      <c r="F1" s="165"/>
      <c r="G1" s="20" t="s">
        <v>498</v>
      </c>
      <c r="H1" s="21">
        <v>2026</v>
      </c>
    </row>
    <row r="2" spans="1:10" ht="18.95" customHeight="1" x14ac:dyDescent="0.2">
      <c r="A2" s="164" t="s">
        <v>509</v>
      </c>
      <c r="B2" s="165"/>
      <c r="C2" s="165"/>
      <c r="D2" s="165"/>
      <c r="E2" s="165"/>
      <c r="F2" s="165"/>
      <c r="G2" s="20" t="s">
        <v>499</v>
      </c>
      <c r="H2" s="21" t="s">
        <v>501</v>
      </c>
    </row>
    <row r="3" spans="1:10" ht="18.95" customHeight="1" x14ac:dyDescent="0.2">
      <c r="A3" s="166" t="s">
        <v>597</v>
      </c>
      <c r="B3" s="167"/>
      <c r="C3" s="167"/>
      <c r="D3" s="167"/>
      <c r="E3" s="167"/>
      <c r="F3" s="167"/>
      <c r="G3" s="20" t="s">
        <v>500</v>
      </c>
      <c r="H3" s="21">
        <v>1</v>
      </c>
    </row>
    <row r="4" spans="1:10" x14ac:dyDescent="0.2">
      <c r="A4" s="166" t="str">
        <f>'Notas a los Edos Financieros'!A4</f>
        <v>(Cifras en Pesos)</v>
      </c>
      <c r="B4" s="167"/>
      <c r="C4" s="167"/>
      <c r="D4" s="167"/>
      <c r="E4" s="167"/>
      <c r="F4" s="167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63" t="s">
        <v>546</v>
      </c>
      <c r="C39" s="163"/>
      <c r="D39" s="27"/>
      <c r="E39" s="27"/>
      <c r="F39" s="27"/>
    </row>
    <row r="40" spans="1:6" x14ac:dyDescent="0.2">
      <c r="B40" s="125" t="s">
        <v>406</v>
      </c>
      <c r="C40" s="130">
        <f>H1</f>
        <v>2026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251405244.69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-156456869.75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9198714.3800000008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-104147089.31999999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63" t="s">
        <v>547</v>
      </c>
      <c r="C48" s="163"/>
    </row>
    <row r="49" spans="1:3" x14ac:dyDescent="0.2">
      <c r="B49" s="131" t="s">
        <v>406</v>
      </c>
      <c r="C49" s="130">
        <f>H1</f>
        <v>2026</v>
      </c>
    </row>
    <row r="50" spans="1:3" x14ac:dyDescent="0.2">
      <c r="A50" s="22">
        <v>8210</v>
      </c>
      <c r="B50" s="103" t="s">
        <v>47</v>
      </c>
      <c r="C50" s="160">
        <v>-251405244.69</v>
      </c>
    </row>
    <row r="51" spans="1:3" x14ac:dyDescent="0.2">
      <c r="A51" s="22">
        <v>8220</v>
      </c>
      <c r="B51" s="103" t="s">
        <v>46</v>
      </c>
      <c r="C51" s="160">
        <v>179469288.75</v>
      </c>
    </row>
    <row r="52" spans="1:3" x14ac:dyDescent="0.2">
      <c r="A52" s="22">
        <v>8230</v>
      </c>
      <c r="B52" s="103" t="s">
        <v>593</v>
      </c>
      <c r="C52" s="160">
        <v>-9194669.9499999993</v>
      </c>
    </row>
    <row r="53" spans="1:3" x14ac:dyDescent="0.2">
      <c r="A53" s="22">
        <v>8240</v>
      </c>
      <c r="B53" s="103" t="s">
        <v>45</v>
      </c>
      <c r="C53" s="160">
        <v>34556808.810000002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0</v>
      </c>
    </row>
    <row r="56" spans="1:3" x14ac:dyDescent="0.2">
      <c r="A56" s="22">
        <v>8270</v>
      </c>
      <c r="B56" s="103" t="s">
        <v>42</v>
      </c>
      <c r="C56" s="160">
        <v>46573817.079999998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1.4960629921259843" right="0.70866141732283472" top="0.74803149606299213" bottom="0.74803149606299213" header="0.31496062992125984" footer="0.31496062992125984"/>
  <pageSetup paperSize="9" scale="4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9ac7de-33bd-4a31-bb89-2f159fc47d0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D5392A00377341B8AC98AA173C251D" ma:contentTypeVersion="16" ma:contentTypeDescription="Crear nuevo documento." ma:contentTypeScope="" ma:versionID="cc178340d3f60646d0ed16ad03467890">
  <xsd:schema xmlns:xsd="http://www.w3.org/2001/XMLSchema" xmlns:xs="http://www.w3.org/2001/XMLSchema" xmlns:p="http://schemas.microsoft.com/office/2006/metadata/properties" xmlns:ns3="969ac7de-33bd-4a31-bb89-2f159fc47d0a" xmlns:ns4="7d94ff59-7ed1-4a55-a7f4-33f9374cfc68" targetNamespace="http://schemas.microsoft.com/office/2006/metadata/properties" ma:root="true" ma:fieldsID="cd80d61b53b5673a86af9b5930c07940" ns3:_="" ns4:_="">
    <xsd:import namespace="969ac7de-33bd-4a31-bb89-2f159fc47d0a"/>
    <xsd:import namespace="7d94ff59-7ed1-4a55-a7f4-33f9374cfc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ac7de-33bd-4a31-bb89-2f159fc47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94ff59-7ed1-4a55-a7f4-33f9374cfc6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969ac7de-33bd-4a31-bb89-2f159fc47d0a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7d94ff59-7ed1-4a55-a7f4-33f9374cfc68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FA7363-5A77-44E1-AC3E-47F82481FC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9ac7de-33bd-4a31-bb89-2f159fc47d0a"/>
    <ds:schemaRef ds:uri="7d94ff59-7ed1-4a55-a7f4-33f9374cf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2026-05-12T23:03:24Z</cp:lastPrinted>
  <dcterms:created xsi:type="dcterms:W3CDTF">2012-12-11T20:36:24Z</dcterms:created>
  <dcterms:modified xsi:type="dcterms:W3CDTF">2026-05-12T23:15:28Z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0x01010001D5392A00377341B8AC98AA173C251D</vt:lpwstr>
  </property>
</Properties>
</file>