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19200" windowHeight="6315" tabRatio="863" activeTab="1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6" i="60" l="1"/>
  <c r="C637" i="60"/>
  <c r="A627" i="60"/>
  <c r="C613" i="60"/>
  <c r="C590" i="60"/>
  <c r="C576" i="60"/>
  <c r="C568" i="60"/>
  <c r="D549" i="60"/>
  <c r="C549" i="60"/>
  <c r="D541" i="60"/>
  <c r="C541" i="60"/>
  <c r="D539" i="60"/>
  <c r="C539" i="60"/>
  <c r="D537" i="60"/>
  <c r="C537" i="60"/>
  <c r="D531" i="60"/>
  <c r="C531" i="60"/>
  <c r="D528" i="60"/>
  <c r="C528" i="60"/>
  <c r="D524" i="60"/>
  <c r="D523" i="60" s="1"/>
  <c r="C524" i="60"/>
  <c r="C523" i="60" s="1"/>
  <c r="D518" i="60"/>
  <c r="D517" i="60" s="1"/>
  <c r="C518" i="60"/>
  <c r="C517" i="60" s="1"/>
  <c r="D511" i="60"/>
  <c r="C511" i="60"/>
  <c r="D509" i="60"/>
  <c r="D508" i="60" s="1"/>
  <c r="C509" i="60"/>
  <c r="C508" i="60" s="1"/>
  <c r="D499" i="60"/>
  <c r="C499" i="60"/>
  <c r="D493" i="60"/>
  <c r="C493" i="60"/>
  <c r="D490" i="60"/>
  <c r="C490" i="60"/>
  <c r="D481" i="60"/>
  <c r="C481" i="60"/>
  <c r="C480" i="60" s="1"/>
  <c r="D477" i="60"/>
  <c r="C477" i="60"/>
  <c r="D475" i="60"/>
  <c r="C475" i="60"/>
  <c r="D473" i="60"/>
  <c r="C473" i="60"/>
  <c r="D471" i="60"/>
  <c r="C471" i="60"/>
  <c r="D469" i="60"/>
  <c r="C469" i="60"/>
  <c r="D465" i="60"/>
  <c r="D464" i="60" s="1"/>
  <c r="C465" i="60"/>
  <c r="C464" i="60" s="1"/>
  <c r="D452" i="60"/>
  <c r="C452" i="60"/>
  <c r="D443" i="60"/>
  <c r="C443" i="60"/>
  <c r="D435" i="60"/>
  <c r="C435" i="60"/>
  <c r="D430" i="60"/>
  <c r="C430" i="60"/>
  <c r="E423" i="60" s="1"/>
  <c r="C410" i="60"/>
  <c r="C406" i="60"/>
  <c r="C401" i="60"/>
  <c r="E393" i="60"/>
  <c r="C380" i="60"/>
  <c r="E380" i="60" s="1"/>
  <c r="C372" i="60"/>
  <c r="C368" i="60"/>
  <c r="C361" i="60"/>
  <c r="C357" i="60"/>
  <c r="C347" i="60"/>
  <c r="C340" i="60"/>
  <c r="D336" i="60"/>
  <c r="D335" i="60"/>
  <c r="D334" i="60"/>
  <c r="G333" i="60"/>
  <c r="F333" i="60"/>
  <c r="E333" i="60"/>
  <c r="C333" i="60"/>
  <c r="D332" i="60"/>
  <c r="D331" i="60"/>
  <c r="D330" i="60"/>
  <c r="D329" i="60"/>
  <c r="D328" i="60"/>
  <c r="D327" i="60"/>
  <c r="D326" i="60"/>
  <c r="D325" i="60"/>
  <c r="D324" i="60"/>
  <c r="G323" i="60"/>
  <c r="F323" i="60"/>
  <c r="E323" i="60"/>
  <c r="C323" i="60"/>
  <c r="C316" i="60"/>
  <c r="C311" i="60"/>
  <c r="C305" i="60"/>
  <c r="E305" i="60" s="1"/>
  <c r="C295" i="60"/>
  <c r="E289" i="60"/>
  <c r="D289" i="60"/>
  <c r="C289" i="60"/>
  <c r="F289" i="60" s="1"/>
  <c r="E277" i="60"/>
  <c r="D277" i="60"/>
  <c r="C277" i="60"/>
  <c r="E269" i="60"/>
  <c r="D269" i="60"/>
  <c r="C269" i="60"/>
  <c r="E263" i="60"/>
  <c r="E259" i="60"/>
  <c r="C254" i="60"/>
  <c r="E254" i="60" s="1"/>
  <c r="C245" i="60"/>
  <c r="E245" i="60" s="1"/>
  <c r="H233" i="60"/>
  <c r="H228" i="60"/>
  <c r="E222" i="60"/>
  <c r="D468" i="60" l="1"/>
  <c r="D480" i="60"/>
  <c r="C458" i="60"/>
  <c r="F269" i="60"/>
  <c r="H323" i="60"/>
  <c r="E368" i="60"/>
  <c r="C468" i="60"/>
  <c r="C463" i="60" s="1"/>
  <c r="D458" i="60"/>
  <c r="C581" i="60"/>
  <c r="E311" i="60"/>
  <c r="D323" i="60"/>
  <c r="D333" i="60"/>
  <c r="E357" i="60"/>
  <c r="C527" i="60"/>
  <c r="C526" i="60" s="1"/>
  <c r="D527" i="60"/>
  <c r="D526" i="60" s="1"/>
  <c r="E340" i="60"/>
  <c r="E399" i="60"/>
  <c r="C622" i="60"/>
  <c r="E435" i="60"/>
  <c r="G9" i="65"/>
  <c r="E9" i="61"/>
  <c r="E50" i="59"/>
  <c r="H20" i="59"/>
  <c r="D463" i="60" l="1"/>
  <c r="D559" i="60" s="1"/>
  <c r="C559" i="60"/>
  <c r="E462" i="60"/>
  <c r="H15" i="59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H110" i="59" l="1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<sst xmlns="http://schemas.openxmlformats.org/spreadsheetml/2006/main" count="1395" uniqueCount="605">
  <si>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</si>
  <si>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</si>
  <si>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</si>
  <si>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</si>
  <si>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</si>
  <si>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</si>
  <si>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</si>
  <si>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</si>
  <si>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</si>
  <si>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</si>
  <si>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</si>
  <si>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</si>
  <si>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</si>
  <si>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</si>
  <si>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</si>
  <si>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</si>
  <si>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</si>
  <si>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</si>
  <si>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</si>
  <si>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</si>
  <si>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</si>
  <si>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</si>
  <si>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</si>
  <si>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</si>
  <si>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</si>
  <si>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</si>
  <si>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</si>
  <si>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</si>
  <si>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</si>
  <si>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</si>
  <si>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</si>
  <si>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</si>
  <si>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</si>
  <si>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</si>
  <si>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</si>
  <si>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</si>
  <si>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</si>
  <si>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</si>
  <si>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</si>
  <si>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</si>
  <si>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</si>
  <si>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</si>
  <si>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</si>
  <si>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</si>
  <si>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</si>
  <si>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</si>
  <si>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</si>
  <si>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</si>
  <si>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</si>
  <si>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</si>
  <si>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</si>
  <si>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</si>
  <si>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</si>
  <si>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</si>
  <si>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</si>
  <si>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</si>
  <si>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</si>
  <si>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</si>
  <si>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</si>
  <si>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</si>
  <si>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</si>
  <si>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</si>
  <si>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</si>
  <si>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</si>
  <si>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</si>
  <si>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</si>
  <si>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</si>
  <si>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</si>
  <si>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</si>
  <si>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</si>
  <si>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</si>
  <si>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</si>
  <si>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</si>
  <si>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</si>
  <si>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</si>
  <si>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</si>
  <si>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</si>
  <si>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</si>
  <si>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</si>
  <si>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</si>
  <si>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</si>
  <si>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</si>
  <si>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</si>
  <si>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</si>
  <si>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</si>
  <si>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</si>
  <si>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</si>
  <si>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</si>
  <si>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</si>
  <si>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</si>
  <si>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</si>
  <si>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</si>
  <si>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</si>
  <si>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</si>
  <si>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</si>
  <si>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</si>
  <si>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</si>
  <si>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</si>
  <si>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</si>
  <si>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</si>
  <si>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</si>
  <si>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</si>
  <si>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</si>
  <si>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</si>
  <si>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</si>
  <si>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</si>
  <si>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</si>
  <si>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</si>
  <si>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</si>
  <si>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</si>
  <si>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</si>
  <si>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</si>
  <si>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</si>
  <si>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</si>
  <si>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</si>
  <si>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</si>
  <si>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</si>
  <si>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</si>
  <si>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</si>
  <si>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</si>
  <si>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</si>
  <si>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</si>
  <si>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</si>
  <si>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</si>
  <si>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</si>
  <si>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</si>
  <si>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</si>
  <si>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</si>
  <si>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</si>
  <si>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</si>
  <si>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</si>
  <si>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</si>
  <si>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</si>
  <si>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</si>
  <si>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</si>
  <si>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</si>
  <si>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</si>
  <si>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</si>
  <si>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</si>
  <si>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</si>
  <si>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</si>
  <si>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</si>
  <si>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</si>
  <si>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</si>
  <si>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</si>
  <si>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</si>
  <si>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</si>
  <si>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</si>
  <si>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</si>
  <si>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</si>
  <si>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</si>
  <si>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</si>
  <si>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</si>
  <si>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</si>
  <si>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</si>
  <si>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</si>
  <si>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</si>
  <si>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</si>
  <si>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</si>
  <si>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</si>
  <si>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</si>
  <si>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</si>
  <si>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</si>
  <si>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</si>
  <si>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</si>
  <si>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</si>
  <si>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</si>
  <si>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</si>
  <si>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</si>
  <si>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</si>
  <si>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</si>
  <si>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</si>
  <si>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</si>
  <si>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</si>
  <si>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</si>
  <si>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</si>
  <si>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</si>
  <si>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</si>
  <si>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</si>
  <si>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</si>
  <si>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</si>
  <si>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</si>
  <si>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</si>
  <si>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</si>
  <si>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</si>
  <si>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</si>
  <si>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</si>
  <si>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</si>
  <si>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</si>
  <si>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</si>
  <si>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</si>
  <si>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</si>
  <si>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</si>
  <si>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</si>
  <si>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</si>
  <si>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</si>
  <si>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</si>
  <si>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</si>
  <si>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</si>
  <si>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</si>
  <si>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</si>
  <si>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</si>
  <si>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</si>
  <si>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</si>
  <si>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</si>
  <si>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</si>
  <si>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</si>
  <si>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</si>
  <si>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</si>
  <si>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</si>
  <si>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</si>
  <si>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</si>
  <si>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</si>
  <si>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</si>
  <si>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</si>
  <si>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</si>
  <si>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</si>
  <si>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</si>
  <si>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</si>
  <si>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</si>
  <si>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</si>
  <si>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</si>
  <si>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</si>
  <si>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</si>
  <si>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</si>
  <si>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</si>
  <si>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</si>
  <si>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</si>
  <si>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</si>
  <si>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</si>
  <si>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</si>
  <si>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</si>
  <si>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</si>
  <si>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</si>
  <si>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</si>
  <si>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</si>
  <si>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</si>
  <si>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</si>
  <si>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</si>
  <si>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</si>
  <si>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</si>
  <si>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</si>
  <si>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</si>
  <si>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</si>
  <si>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</si>
  <si>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</si>
  <si>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</si>
  <si>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</si>
  <si>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</si>
  <si>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</si>
  <si>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</si>
  <si>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</si>
  <si>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</si>
  <si>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</si>
  <si>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</si>
  <si>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</si>
  <si>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</si>
  <si>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</si>
  <si>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</si>
  <si>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</si>
  <si>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</si>
  <si>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</si>
  <si>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</si>
  <si>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</si>
  <si>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</si>
  <si>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</si>
  <si>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</si>
  <si>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</si>
  <si>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</si>
  <si>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</si>
  <si>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</si>
  <si>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</si>
  <si>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</si>
  <si>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</si>
  <si>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</si>
  <si>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</si>
  <si>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</si>
  <si>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</si>
  <si>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</si>
  <si>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</si>
  <si>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</si>
  <si>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</si>
  <si>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</si>
  <si>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</si>
  <si>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</si>
  <si>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</si>
  <si>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</si>
  <si>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</si>
  <si>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</si>
  <si>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</si>
  <si>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</si>
  <si>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</si>
  <si>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</si>
  <si>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</si>
  <si>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</si>
  <si>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</si>
  <si>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</si>
  <si>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</si>
  <si>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</si>
  <si>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</si>
  <si>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</si>
  <si>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</si>
  <si>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</si>
  <si>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</si>
  <si>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</si>
  <si>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</si>
  <si>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</si>
  <si>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</si>
  <si>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</si>
  <si>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</si>
  <si>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</si>
  <si>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</si>
  <si>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</si>
  <si>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</si>
  <si>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</si>
  <si>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</si>
  <si>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</si>
  <si>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</si>
  <si>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</si>
  <si>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</si>
  <si>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</si>
  <si>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</si>
  <si>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</si>
  <si>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</si>
  <si>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</si>
  <si>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</si>
  <si>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</si>
  <si>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</si>
  <si>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</si>
  <si>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</si>
  <si>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</si>
  <si>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</si>
  <si>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</si>
  <si>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</si>
  <si>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</si>
  <si>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</si>
  <si>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</si>
  <si>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</si>
  <si>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</si>
  <si>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</si>
  <si>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</si>
  <si>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</si>
  <si>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</si>
  <si>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</si>
  <si>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</si>
  <si>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</si>
  <si>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</si>
  <si>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</si>
  <si>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</si>
  <si>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</si>
  <si>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</si>
  <si>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</si>
  <si>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</si>
  <si>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</si>
  <si>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</si>
  <si>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</si>
  <si>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</si>
  <si>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</si>
  <si>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</si>
  <si>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</si>
  <si>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</si>
  <si>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</si>
  <si>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</si>
  <si>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</si>
  <si>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</si>
  <si>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</si>
  <si>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</si>
  <si>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</si>
  <si>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</si>
  <si>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</si>
  <si>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</si>
  <si>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</si>
  <si>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</si>
  <si>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</si>
  <si>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</si>
  <si>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</si>
  <si>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</si>
  <si>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</si>
  <si>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</si>
  <si>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</si>
  <si>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</si>
  <si>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</si>
  <si>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</si>
  <si>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</si>
  <si>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</si>
  <si>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</si>
  <si>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</si>
  <si>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</si>
  <si>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</si>
  <si>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</si>
  <si>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</si>
  <si>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</si>
  <si>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</si>
  <si>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</si>
  <si>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</si>
  <si>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</si>
  <si>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</si>
  <si>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</si>
  <si>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</si>
  <si>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</si>
  <si>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</si>
  <si>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</si>
  <si>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</si>
  <si>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</si>
  <si>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</si>
  <si>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</si>
  <si>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</si>
  <si>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</si>
  <si>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</si>
  <si>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</si>
  <si>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</si>
  <si>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</si>
  <si>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</si>
  <si>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</si>
  <si>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</si>
  <si>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</si>
  <si>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</si>
  <si>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</si>
  <si>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</si>
  <si>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</si>
  <si>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</si>
  <si>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</si>
  <si>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</si>
  <si>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</si>
  <si>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</si>
  <si>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</si>
  <si>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</si>
  <si>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</si>
  <si>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</si>
  <si>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</si>
  <si>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</si>
  <si>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</si>
  <si>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</si>
  <si>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</si>
  <si>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</si>
  <si>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</si>
  <si>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</si>
  <si>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</si>
  <si>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</si>
  <si>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</si>
  <si>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</si>
  <si>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</si>
  <si>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</si>
  <si>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</si>
  <si>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</si>
  <si>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</si>
  <si>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</si>
  <si>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</si>
  <si>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</si>
  <si>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</si>
  <si>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</si>
  <si>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</si>
  <si>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</si>
  <si>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</si>
  <si>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</si>
  <si>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</si>
  <si>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</si>
  <si>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</si>
  <si>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</si>
  <si>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</si>
  <si>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</si>
  <si>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</si>
  <si>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</si>
  <si>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</si>
  <si>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</si>
  <si>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</si>
  <si>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</si>
  <si>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</si>
  <si>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</si>
  <si>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</si>
  <si>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</si>
  <si>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</si>
  <si>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</si>
  <si>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</si>
  <si>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</si>
  <si>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</si>
  <si>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</si>
  <si>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</si>
  <si>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</si>
  <si>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</si>
  <si>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</si>
  <si>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</si>
  <si>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</si>
  <si>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</si>
  <si>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</si>
  <si>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</si>
  <si>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</si>
  <si>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</si>
  <si>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</si>
  <si>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</si>
  <si>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</si>
  <si>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</si>
  <si>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</si>
  <si>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</si>
  <si>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</si>
  <si>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</si>
  <si>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</si>
  <si>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</si>
  <si>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</si>
  <si>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</si>
  <si>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</si>
  <si>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</si>
  <si>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</si>
  <si>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</si>
  <si>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</si>
  <si>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</si>
  <si>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</si>
  <si>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</si>
  <si>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</si>
  <si>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</si>
  <si>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</si>
  <si>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</si>
  <si>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</si>
  <si>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</si>
  <si>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</si>
  <si>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</si>
  <si>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</si>
  <si>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</si>
  <si>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</si>
  <si>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</si>
  <si>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</si>
  <si>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</si>
  <si>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</si>
  <si>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</si>
  <si>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</si>
  <si>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</si>
  <si>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</si>
  <si>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</si>
  <si>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</si>
  <si>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</si>
  <si>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</si>
  <si>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</si>
  <si>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</si>
  <si>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</si>
  <si>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</si>
  <si>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</si>
  <si>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</si>
  <si>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</si>
  <si>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</si>
  <si>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</si>
  <si>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</si>
  <si>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</si>
  <si>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</si>
  <si>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</si>
  <si>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</si>
  <si>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</si>
  <si>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</si>
  <si>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</si>
  <si>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</si>
  <si>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</si>
  <si>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</si>
  <si>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</si>
  <si>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</si>
  <si>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</si>
  <si>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</si>
  <si>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</si>
  <si>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</si>
  <si>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</si>
  <si>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</si>
  <si>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</si>
  <si>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</si>
  <si>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</si>
  <si>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</si>
  <si>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</si>
  <si>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</si>
  <si>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</si>
  <si>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</si>
  <si>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</si>
  <si>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</si>
  <si>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</si>
  <si>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</si>
  <si>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</si>
  <si>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</si>
  <si>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</si>
  <si>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</si>
  <si>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</si>
  <si>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</si>
  <si>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</si>
  <si>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</si>
  <si>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</si>
  <si>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</si>
  <si>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</si>
  <si>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</si>
  <si>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</si>
  <si>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</si>
  <si>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</si>
  <si>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</si>
  <si>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</si>
  <si>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</si>
  <si>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</si>
  <si>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</si>
  <si>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</si>
  <si>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</si>
  <si>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</si>
  <si>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</si>
  <si>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</si>
  <si>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</si>
  <si>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</si>
  <si>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</si>
  <si>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</si>
  <si>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</si>
  <si>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</si>
  <si>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UNIVERSIDAD TECNOLOGICA DE LEON</t>
  </si>
  <si>
    <t>Del 1 de Enero al 30 de Junio de 2025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</si>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</sst>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8" fillId="7" borderId="2" xfId="13" applyFont="1" applyFill="1" applyBorder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2" fillId="5" borderId="0" xfId="8" applyFont="1" applyFill="1" applyAlignment="1">
      <alignment horizontal="left" vertical="top" wrapText="1"/>
    </xf>
    <xf numFmtId="0" fontId="1" fillId="0" borderId="0" xfId="12" applyFont="1" applyAlignment="1">
      <alignment vertical="justify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4" sqref="D14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3" t="s">
        <v>602</v>
      </c>
      <c r="B1" s="164"/>
      <c r="C1" s="104" t="s">
        <v>495</v>
      </c>
      <c r="D1" s="105">
        <v>2025</v>
      </c>
    </row>
    <row r="2" spans="1:4" ht="16.350000000000001" customHeight="1" x14ac:dyDescent="0.2">
      <c r="A2" s="165" t="s">
        <v>494</v>
      </c>
      <c r="B2" s="166"/>
      <c r="C2" s="10" t="s">
        <v>496</v>
      </c>
      <c r="D2" s="106" t="s">
        <v>501</v>
      </c>
    </row>
    <row r="3" spans="1:4" ht="16.350000000000001" customHeight="1" x14ac:dyDescent="0.2">
      <c r="A3" s="167" t="s">
        <v>603</v>
      </c>
      <c r="B3" s="168"/>
      <c r="C3" s="10" t="s">
        <v>497</v>
      </c>
      <c r="D3" s="107">
        <v>2</v>
      </c>
    </row>
    <row r="4" spans="1:4" ht="16.350000000000001" customHeight="1" x14ac:dyDescent="0.2">
      <c r="A4" s="169" t="s">
        <v>516</v>
      </c>
      <c r="B4" s="170"/>
      <c r="C4" s="170"/>
      <c r="D4" s="171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5"/>
  <sheetViews>
    <sheetView tabSelected="1" zoomScaleNormal="100" workbookViewId="0">
      <selection sqref="A1:C1"/>
    </sheetView>
  </sheetViews>
  <sheetFormatPr baseColWidth="10" defaultColWidth="9.140625" defaultRowHeight="11.25" x14ac:dyDescent="0.2"/>
  <cols>
    <col min="1" max="1" width="10" style="14" customWidth="1"/>
    <col min="2" max="2" width="72.5703125" style="14" customWidth="1"/>
    <col min="3" max="3" width="15.5703125" style="14" customWidth="1"/>
    <col min="4" max="4" width="16.28515625" style="14" bestFit="1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6" t="s">
        <v>602</v>
      </c>
      <c r="B1" s="166"/>
      <c r="C1" s="166"/>
      <c r="D1" s="10" t="s">
        <v>498</v>
      </c>
      <c r="E1" s="18">
        <v>2025</v>
      </c>
    </row>
    <row r="2" spans="1:5" s="11" customFormat="1" ht="18.95" customHeight="1" x14ac:dyDescent="0.25">
      <c r="A2" s="166" t="s">
        <v>503</v>
      </c>
      <c r="B2" s="166"/>
      <c r="C2" s="166"/>
      <c r="D2" s="10" t="s">
        <v>499</v>
      </c>
      <c r="E2" s="18" t="s">
        <v>501</v>
      </c>
    </row>
    <row r="3" spans="1:5" s="11" customFormat="1" ht="18.95" customHeight="1" x14ac:dyDescent="0.25">
      <c r="A3" s="166" t="s">
        <v>603</v>
      </c>
      <c r="B3" s="166"/>
      <c r="C3" s="166"/>
      <c r="D3" s="10" t="s">
        <v>500</v>
      </c>
      <c r="E3" s="18">
        <v>2</v>
      </c>
    </row>
    <row r="4" spans="1:5" s="11" customFormat="1" ht="18.95" customHeight="1" x14ac:dyDescent="0.25">
      <c r="A4" s="166" t="s">
        <v>516</v>
      </c>
      <c r="B4" s="166"/>
      <c r="C4" s="166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597</v>
      </c>
    </row>
    <row r="9" spans="1:5" x14ac:dyDescent="0.2">
      <c r="A9" s="109">
        <v>4000</v>
      </c>
      <c r="B9" s="108" t="s">
        <v>557</v>
      </c>
      <c r="C9" s="141">
        <f>SUM(C10+C57+C69)</f>
        <v>187202840.81999999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36776609.009999998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36776609.009999998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36776609.009999998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4.5" customHeight="1" x14ac:dyDescent="0.2">
      <c r="A57" s="109">
        <v>4200</v>
      </c>
      <c r="B57" s="199" t="s">
        <v>425</v>
      </c>
      <c r="C57" s="141">
        <f>+C58+C64</f>
        <v>146743040.97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66813046.399999999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66813046.399999999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79929994.569999993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79929994.569999993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3683190.84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3683190.84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3683190.84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1">
        <f>C95+C123+C156+C166+C181+C210</f>
        <v>96417297.069999993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95936387.539999992</v>
      </c>
      <c r="D95" s="112">
        <f>C95/$C$94</f>
        <v>0.99501220689010961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79856236.849999994</v>
      </c>
      <c r="D96" s="112">
        <f t="shared" ref="D96:D159" si="0">C96/$C$94</f>
        <v>0.82823558922237273</v>
      </c>
      <c r="E96" s="41"/>
    </row>
    <row r="97" spans="1:5" x14ac:dyDescent="0.2">
      <c r="A97" s="43">
        <v>5111</v>
      </c>
      <c r="B97" s="41" t="s">
        <v>280</v>
      </c>
      <c r="C97" s="142">
        <v>19393686.859999999</v>
      </c>
      <c r="D97" s="44">
        <f t="shared" si="0"/>
        <v>0.20114323310598486</v>
      </c>
      <c r="E97" s="41"/>
    </row>
    <row r="98" spans="1:5" x14ac:dyDescent="0.2">
      <c r="A98" s="43">
        <v>5112</v>
      </c>
      <c r="B98" s="41" t="s">
        <v>281</v>
      </c>
      <c r="C98" s="142">
        <v>26524567.199999999</v>
      </c>
      <c r="D98" s="44">
        <f t="shared" si="0"/>
        <v>0.27510175047473978</v>
      </c>
      <c r="E98" s="41"/>
    </row>
    <row r="99" spans="1:5" x14ac:dyDescent="0.2">
      <c r="A99" s="43">
        <v>5113</v>
      </c>
      <c r="B99" s="41" t="s">
        <v>282</v>
      </c>
      <c r="C99" s="142">
        <v>1393735.16</v>
      </c>
      <c r="D99" s="44">
        <f t="shared" si="0"/>
        <v>1.4455239903563498E-2</v>
      </c>
      <c r="E99" s="41"/>
    </row>
    <row r="100" spans="1:5" x14ac:dyDescent="0.2">
      <c r="A100" s="43">
        <v>5114</v>
      </c>
      <c r="B100" s="41" t="s">
        <v>283</v>
      </c>
      <c r="C100" s="142">
        <v>11048849.75</v>
      </c>
      <c r="D100" s="44">
        <f t="shared" si="0"/>
        <v>0.11459406232865475</v>
      </c>
      <c r="E100" s="41"/>
    </row>
    <row r="101" spans="1:5" x14ac:dyDescent="0.2">
      <c r="A101" s="43">
        <v>5115</v>
      </c>
      <c r="B101" s="41" t="s">
        <v>284</v>
      </c>
      <c r="C101" s="142">
        <v>21495397.879999999</v>
      </c>
      <c r="D101" s="44">
        <f t="shared" si="0"/>
        <v>0.22294130340942983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561314.96</v>
      </c>
      <c r="D103" s="112">
        <f t="shared" si="0"/>
        <v>5.8217247014555832E-3</v>
      </c>
      <c r="E103" s="41"/>
    </row>
    <row r="104" spans="1:5" x14ac:dyDescent="0.2">
      <c r="A104" s="43">
        <v>5121</v>
      </c>
      <c r="B104" s="41" t="s">
        <v>287</v>
      </c>
      <c r="C104" s="142">
        <v>11827.38</v>
      </c>
      <c r="D104" s="44">
        <f t="shared" si="0"/>
        <v>1.2266865344102309E-4</v>
      </c>
      <c r="E104" s="41"/>
    </row>
    <row r="105" spans="1:5" x14ac:dyDescent="0.2">
      <c r="A105" s="43">
        <v>5122</v>
      </c>
      <c r="B105" s="41" t="s">
        <v>288</v>
      </c>
      <c r="C105" s="142">
        <v>42922.8</v>
      </c>
      <c r="D105" s="44">
        <f t="shared" si="0"/>
        <v>4.4517738314980545E-4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117414.59</v>
      </c>
      <c r="D107" s="44">
        <f t="shared" si="0"/>
        <v>1.2177751665736465E-3</v>
      </c>
      <c r="E107" s="41"/>
    </row>
    <row r="108" spans="1:5" x14ac:dyDescent="0.2">
      <c r="A108" s="43">
        <v>5125</v>
      </c>
      <c r="B108" s="41" t="s">
        <v>291</v>
      </c>
      <c r="C108" s="142">
        <v>127046.44</v>
      </c>
      <c r="D108" s="44">
        <f t="shared" si="0"/>
        <v>1.3176726983723981E-3</v>
      </c>
      <c r="E108" s="41"/>
    </row>
    <row r="109" spans="1:5" x14ac:dyDescent="0.2">
      <c r="A109" s="43">
        <v>5126</v>
      </c>
      <c r="B109" s="41" t="s">
        <v>292</v>
      </c>
      <c r="C109" s="142">
        <v>245994.1</v>
      </c>
      <c r="D109" s="44">
        <f t="shared" si="0"/>
        <v>2.5513482277086199E-3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16109.65</v>
      </c>
      <c r="D112" s="44">
        <f t="shared" si="0"/>
        <v>1.6708257221009027E-4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15518835.73</v>
      </c>
      <c r="D113" s="112">
        <f t="shared" si="0"/>
        <v>0.16095489296628135</v>
      </c>
      <c r="E113" s="41"/>
    </row>
    <row r="114" spans="1:5" x14ac:dyDescent="0.2">
      <c r="A114" s="43">
        <v>5131</v>
      </c>
      <c r="B114" s="41" t="s">
        <v>297</v>
      </c>
      <c r="C114" s="142">
        <v>2786962.38</v>
      </c>
      <c r="D114" s="44">
        <f t="shared" si="0"/>
        <v>2.8905211665253748E-2</v>
      </c>
      <c r="E114" s="41"/>
    </row>
    <row r="115" spans="1:5" x14ac:dyDescent="0.2">
      <c r="A115" s="43">
        <v>5132</v>
      </c>
      <c r="B115" s="41" t="s">
        <v>298</v>
      </c>
      <c r="C115" s="142">
        <v>228369</v>
      </c>
      <c r="D115" s="44">
        <f t="shared" si="0"/>
        <v>2.368548040028561E-3</v>
      </c>
      <c r="E115" s="41"/>
    </row>
    <row r="116" spans="1:5" x14ac:dyDescent="0.2">
      <c r="A116" s="43">
        <v>5133</v>
      </c>
      <c r="B116" s="41" t="s">
        <v>299</v>
      </c>
      <c r="C116" s="142">
        <v>2361800.86</v>
      </c>
      <c r="D116" s="44">
        <f t="shared" si="0"/>
        <v>2.4495613668627396E-2</v>
      </c>
      <c r="E116" s="41"/>
    </row>
    <row r="117" spans="1:5" x14ac:dyDescent="0.2">
      <c r="A117" s="43">
        <v>5134</v>
      </c>
      <c r="B117" s="41" t="s">
        <v>300</v>
      </c>
      <c r="C117" s="142">
        <v>38650.47</v>
      </c>
      <c r="D117" s="44">
        <f t="shared" si="0"/>
        <v>4.0086655791584102E-4</v>
      </c>
      <c r="E117" s="41"/>
    </row>
    <row r="118" spans="1:5" x14ac:dyDescent="0.2">
      <c r="A118" s="43">
        <v>5135</v>
      </c>
      <c r="B118" s="41" t="s">
        <v>301</v>
      </c>
      <c r="C118" s="142">
        <v>6986144.5599999996</v>
      </c>
      <c r="D118" s="44">
        <f t="shared" si="0"/>
        <v>7.245737821221003E-2</v>
      </c>
      <c r="E118" s="41"/>
    </row>
    <row r="119" spans="1:5" x14ac:dyDescent="0.2">
      <c r="A119" s="43">
        <v>5136</v>
      </c>
      <c r="B119" s="41" t="s">
        <v>302</v>
      </c>
      <c r="C119" s="142">
        <v>143420.32999999999</v>
      </c>
      <c r="D119" s="44">
        <f t="shared" si="0"/>
        <v>1.4874958576766085E-3</v>
      </c>
      <c r="E119" s="41"/>
    </row>
    <row r="120" spans="1:5" x14ac:dyDescent="0.2">
      <c r="A120" s="43">
        <v>5137</v>
      </c>
      <c r="B120" s="41" t="s">
        <v>303</v>
      </c>
      <c r="C120" s="142">
        <v>304126.31</v>
      </c>
      <c r="D120" s="44">
        <f t="shared" si="0"/>
        <v>3.1542712691810994E-3</v>
      </c>
      <c r="E120" s="41"/>
    </row>
    <row r="121" spans="1:5" x14ac:dyDescent="0.2">
      <c r="A121" s="43">
        <v>5138</v>
      </c>
      <c r="B121" s="41" t="s">
        <v>304</v>
      </c>
      <c r="C121" s="142">
        <v>510157.52</v>
      </c>
      <c r="D121" s="44">
        <f t="shared" si="0"/>
        <v>5.291141066002091E-3</v>
      </c>
      <c r="E121" s="41"/>
    </row>
    <row r="122" spans="1:5" x14ac:dyDescent="0.2">
      <c r="A122" s="43">
        <v>5139</v>
      </c>
      <c r="B122" s="41" t="s">
        <v>305</v>
      </c>
      <c r="C122" s="142">
        <v>2159204.2999999998</v>
      </c>
      <c r="D122" s="44">
        <f t="shared" si="0"/>
        <v>2.2394366629385952E-2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480909.43</v>
      </c>
      <c r="D123" s="112">
        <f t="shared" si="0"/>
        <v>4.9877920727320803E-3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480909.43</v>
      </c>
      <c r="D133" s="112">
        <f t="shared" si="0"/>
        <v>4.9877920727320803E-3</v>
      </c>
      <c r="E133" s="41"/>
    </row>
    <row r="134" spans="1:5" x14ac:dyDescent="0.2">
      <c r="A134" s="43">
        <v>5241</v>
      </c>
      <c r="B134" s="41" t="s">
        <v>315</v>
      </c>
      <c r="C134" s="142">
        <v>1050</v>
      </c>
      <c r="D134" s="44">
        <f t="shared" si="0"/>
        <v>1.0890162158743038E-5</v>
      </c>
      <c r="E134" s="41"/>
    </row>
    <row r="135" spans="1:5" x14ac:dyDescent="0.2">
      <c r="A135" s="43">
        <v>5242</v>
      </c>
      <c r="B135" s="41" t="s">
        <v>316</v>
      </c>
      <c r="C135" s="142">
        <v>479859.43</v>
      </c>
      <c r="D135" s="44">
        <f t="shared" si="0"/>
        <v>4.9769019105733369E-3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0.1</v>
      </c>
      <c r="D181" s="112">
        <f t="shared" si="1"/>
        <v>1.0371583008326704E-9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0.1</v>
      </c>
      <c r="D200" s="112">
        <f t="shared" si="1"/>
        <v>1.0371583008326704E-9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9" x14ac:dyDescent="0.2">
      <c r="A209" s="43">
        <v>5599</v>
      </c>
      <c r="B209" s="41" t="s">
        <v>381</v>
      </c>
      <c r="C209" s="142">
        <v>0.1</v>
      </c>
      <c r="D209" s="44">
        <f t="shared" si="1"/>
        <v>1.0371583008326704E-9</v>
      </c>
      <c r="E209" s="41"/>
    </row>
    <row r="210" spans="1:9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9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9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9" x14ac:dyDescent="0.2">
      <c r="C213" s="144"/>
    </row>
    <row r="214" spans="1:9" x14ac:dyDescent="0.2">
      <c r="A214" s="172" t="s">
        <v>602</v>
      </c>
      <c r="B214" s="173"/>
      <c r="C214" s="173"/>
      <c r="D214" s="173"/>
      <c r="E214" s="173"/>
      <c r="F214" s="173"/>
      <c r="G214" s="10" t="s">
        <v>498</v>
      </c>
      <c r="H214" s="18">
        <v>2025</v>
      </c>
      <c r="I214" s="11"/>
    </row>
    <row r="215" spans="1:9" x14ac:dyDescent="0.2">
      <c r="A215" s="172" t="s">
        <v>502</v>
      </c>
      <c r="B215" s="173"/>
      <c r="C215" s="173"/>
      <c r="D215" s="173"/>
      <c r="E215" s="173"/>
      <c r="F215" s="173"/>
      <c r="G215" s="10" t="s">
        <v>499</v>
      </c>
      <c r="H215" s="18" t="s">
        <v>501</v>
      </c>
      <c r="I215" s="11"/>
    </row>
    <row r="216" spans="1:9" x14ac:dyDescent="0.2">
      <c r="A216" s="172" t="s">
        <v>603</v>
      </c>
      <c r="B216" s="173"/>
      <c r="C216" s="173"/>
      <c r="D216" s="173"/>
      <c r="E216" s="173"/>
      <c r="F216" s="173"/>
      <c r="G216" s="10" t="s">
        <v>500</v>
      </c>
      <c r="H216" s="18">
        <v>2</v>
      </c>
      <c r="I216" s="11"/>
    </row>
    <row r="217" spans="1:9" x14ac:dyDescent="0.2">
      <c r="A217" s="172" t="s">
        <v>516</v>
      </c>
      <c r="B217" s="173"/>
      <c r="C217" s="173"/>
      <c r="D217" s="173"/>
      <c r="E217" s="173"/>
      <c r="F217" s="173"/>
      <c r="G217" s="10"/>
      <c r="H217" s="18"/>
      <c r="I217" s="11"/>
    </row>
    <row r="218" spans="1:9" x14ac:dyDescent="0.2">
      <c r="A218" s="12" t="s">
        <v>116</v>
      </c>
      <c r="B218" s="13"/>
      <c r="C218" s="13"/>
      <c r="D218" s="13"/>
      <c r="E218" s="13"/>
      <c r="F218" s="13"/>
      <c r="G218" s="13"/>
      <c r="H218" s="13"/>
    </row>
    <row r="220" spans="1:9" x14ac:dyDescent="0.2">
      <c r="A220" s="13" t="s">
        <v>88</v>
      </c>
      <c r="B220" s="13"/>
      <c r="C220" s="13"/>
      <c r="D220" s="13"/>
      <c r="E220" s="13"/>
      <c r="F220" s="13"/>
      <c r="G220" s="13"/>
      <c r="H220" s="13"/>
    </row>
    <row r="221" spans="1:9" x14ac:dyDescent="0.2">
      <c r="A221" s="15" t="s">
        <v>86</v>
      </c>
      <c r="B221" s="15" t="s">
        <v>83</v>
      </c>
      <c r="C221" s="15" t="s">
        <v>84</v>
      </c>
      <c r="D221" s="15" t="s">
        <v>85</v>
      </c>
      <c r="E221" s="15"/>
      <c r="F221" s="15"/>
      <c r="G221" s="15"/>
      <c r="H221" s="15"/>
    </row>
    <row r="222" spans="1:9" x14ac:dyDescent="0.2">
      <c r="A222" s="16">
        <v>1114</v>
      </c>
      <c r="B222" s="14" t="s">
        <v>117</v>
      </c>
      <c r="C222" s="144">
        <v>70834.759999999995</v>
      </c>
      <c r="E222" s="14" t="str">
        <f>+IF(OR(C222&lt;&gt;0,C223&lt;&gt;0,C224&lt;&gt;0),"","SIN INFORMACIÓN QUE REVELAR")</f>
        <v/>
      </c>
    </row>
    <row r="223" spans="1:9" x14ac:dyDescent="0.2">
      <c r="A223" s="16">
        <v>1115</v>
      </c>
      <c r="B223" s="14" t="s">
        <v>118</v>
      </c>
      <c r="C223" s="144">
        <v>0</v>
      </c>
    </row>
    <row r="224" spans="1:9" x14ac:dyDescent="0.2">
      <c r="A224" s="16">
        <v>1121</v>
      </c>
      <c r="B224" s="14" t="s">
        <v>119</v>
      </c>
      <c r="C224" s="144">
        <v>10250125.75</v>
      </c>
    </row>
    <row r="225" spans="1:8" x14ac:dyDescent="0.2">
      <c r="C225" s="144"/>
    </row>
    <row r="226" spans="1:8" x14ac:dyDescent="0.2">
      <c r="A226" s="13" t="s">
        <v>89</v>
      </c>
      <c r="B226" s="13"/>
      <c r="C226" s="13"/>
      <c r="D226" s="13"/>
      <c r="E226" s="13"/>
      <c r="F226" s="13"/>
      <c r="G226" s="13"/>
      <c r="H226" s="13"/>
    </row>
    <row r="227" spans="1:8" x14ac:dyDescent="0.2">
      <c r="A227" s="15" t="s">
        <v>86</v>
      </c>
      <c r="B227" s="15" t="s">
        <v>83</v>
      </c>
      <c r="C227" s="15" t="s">
        <v>84</v>
      </c>
      <c r="D227" s="15">
        <v>2024</v>
      </c>
      <c r="E227" s="15">
        <v>2023</v>
      </c>
      <c r="F227" s="15">
        <v>2022</v>
      </c>
      <c r="G227" s="15">
        <v>2021</v>
      </c>
      <c r="H227" s="15" t="s">
        <v>115</v>
      </c>
    </row>
    <row r="228" spans="1:8" x14ac:dyDescent="0.2">
      <c r="A228" s="16">
        <v>1122</v>
      </c>
      <c r="B228" s="14" t="s">
        <v>121</v>
      </c>
      <c r="C228" s="144">
        <v>4373424.95</v>
      </c>
      <c r="D228" s="144">
        <v>4373424.95</v>
      </c>
      <c r="E228" s="144">
        <v>4373424.95</v>
      </c>
      <c r="F228" s="144">
        <v>4494424.96</v>
      </c>
      <c r="G228" s="144">
        <v>4376240.9400000004</v>
      </c>
      <c r="H228" s="14" t="str">
        <f>+IF(OR(C228&lt;&gt;0,C229&lt;&gt;0),"","SIN INFORMACIÓN QUE REVELAR")</f>
        <v/>
      </c>
    </row>
    <row r="229" spans="1:8" x14ac:dyDescent="0.2">
      <c r="A229" s="16">
        <v>1124</v>
      </c>
      <c r="B229" s="14" t="s">
        <v>122</v>
      </c>
      <c r="C229" s="144">
        <v>0</v>
      </c>
      <c r="D229" s="144">
        <v>0</v>
      </c>
      <c r="E229" s="144">
        <v>0</v>
      </c>
      <c r="F229" s="144">
        <v>0</v>
      </c>
      <c r="G229" s="144">
        <v>0</v>
      </c>
    </row>
    <row r="230" spans="1:8" x14ac:dyDescent="0.2">
      <c r="C230" s="144"/>
      <c r="D230" s="144"/>
      <c r="E230" s="144"/>
      <c r="F230" s="144"/>
      <c r="G230" s="144"/>
    </row>
    <row r="231" spans="1:8" x14ac:dyDescent="0.2">
      <c r="A231" s="13" t="s">
        <v>90</v>
      </c>
      <c r="B231" s="13"/>
      <c r="C231" s="13"/>
      <c r="D231" s="13"/>
      <c r="E231" s="13"/>
      <c r="F231" s="13"/>
      <c r="G231" s="13"/>
      <c r="H231" s="13"/>
    </row>
    <row r="232" spans="1:8" x14ac:dyDescent="0.2">
      <c r="A232" s="15" t="s">
        <v>86</v>
      </c>
      <c r="B232" s="15" t="s">
        <v>83</v>
      </c>
      <c r="C232" s="15" t="s">
        <v>84</v>
      </c>
      <c r="D232" s="15" t="s">
        <v>123</v>
      </c>
      <c r="E232" s="15" t="s">
        <v>124</v>
      </c>
      <c r="F232" s="15" t="s">
        <v>125</v>
      </c>
      <c r="G232" s="15" t="s">
        <v>126</v>
      </c>
      <c r="H232" s="15" t="s">
        <v>127</v>
      </c>
    </row>
    <row r="233" spans="1:8" x14ac:dyDescent="0.2">
      <c r="A233" s="16">
        <v>1123</v>
      </c>
      <c r="B233" s="14" t="s">
        <v>128</v>
      </c>
      <c r="C233" s="144">
        <v>36625451.869999997</v>
      </c>
      <c r="D233" s="144">
        <v>36625451.869999997</v>
      </c>
      <c r="E233" s="144">
        <v>0</v>
      </c>
      <c r="F233" s="144">
        <v>0</v>
      </c>
      <c r="G233" s="144">
        <v>0</v>
      </c>
      <c r="H233" s="14" t="str">
        <f>IF(OR(C233&lt;&gt;0, C234&lt;&gt;0, C235&lt;&gt;0, C236&lt;&gt;0, C237&lt;&gt;0, C238&lt;&gt;0, C239&lt;&gt;0, C240&lt;&gt;0, C241&lt;&gt;0), "", "SIN INFORMACIÓN QUE REVELAR")</f>
        <v/>
      </c>
    </row>
    <row r="234" spans="1:8" x14ac:dyDescent="0.2">
      <c r="A234" s="16">
        <v>1125</v>
      </c>
      <c r="B234" s="14" t="s">
        <v>129</v>
      </c>
      <c r="C234" s="144">
        <v>34700.019999999997</v>
      </c>
      <c r="D234" s="144">
        <v>34700.019999999997</v>
      </c>
      <c r="E234" s="144">
        <v>0</v>
      </c>
      <c r="F234" s="144">
        <v>0</v>
      </c>
      <c r="G234" s="144">
        <v>0</v>
      </c>
    </row>
    <row r="235" spans="1:8" x14ac:dyDescent="0.2">
      <c r="A235" s="16">
        <v>1126</v>
      </c>
      <c r="B235" s="14" t="s">
        <v>482</v>
      </c>
      <c r="C235" s="144">
        <v>0</v>
      </c>
      <c r="D235" s="144">
        <v>0</v>
      </c>
      <c r="E235" s="144">
        <v>0</v>
      </c>
      <c r="F235" s="144">
        <v>0</v>
      </c>
      <c r="G235" s="144">
        <v>0</v>
      </c>
    </row>
    <row r="236" spans="1:8" x14ac:dyDescent="0.2">
      <c r="A236" s="16">
        <v>1129</v>
      </c>
      <c r="B236" s="14" t="s">
        <v>483</v>
      </c>
      <c r="C236" s="144">
        <v>2561</v>
      </c>
      <c r="D236" s="144">
        <v>2561</v>
      </c>
      <c r="E236" s="144">
        <v>0</v>
      </c>
      <c r="F236" s="144">
        <v>0</v>
      </c>
      <c r="G236" s="144">
        <v>0</v>
      </c>
    </row>
    <row r="237" spans="1:8" x14ac:dyDescent="0.2">
      <c r="A237" s="16">
        <v>1131</v>
      </c>
      <c r="B237" s="14" t="s">
        <v>130</v>
      </c>
      <c r="C237" s="144">
        <v>5438467.0300000003</v>
      </c>
      <c r="D237" s="144">
        <v>5438467.0300000003</v>
      </c>
      <c r="E237" s="144">
        <v>0</v>
      </c>
      <c r="F237" s="144">
        <v>0</v>
      </c>
      <c r="G237" s="144">
        <v>0</v>
      </c>
    </row>
    <row r="238" spans="1:8" x14ac:dyDescent="0.2">
      <c r="A238" s="16">
        <v>1132</v>
      </c>
      <c r="B238" s="14" t="s">
        <v>131</v>
      </c>
      <c r="C238" s="144">
        <v>0</v>
      </c>
      <c r="D238" s="144">
        <v>0</v>
      </c>
      <c r="E238" s="144">
        <v>0</v>
      </c>
      <c r="F238" s="144">
        <v>0</v>
      </c>
      <c r="G238" s="144">
        <v>0</v>
      </c>
    </row>
    <row r="239" spans="1:8" x14ac:dyDescent="0.2">
      <c r="A239" s="16">
        <v>1133</v>
      </c>
      <c r="B239" s="14" t="s">
        <v>132</v>
      </c>
      <c r="C239" s="144">
        <v>0</v>
      </c>
      <c r="D239" s="144">
        <v>0</v>
      </c>
      <c r="E239" s="144">
        <v>0</v>
      </c>
      <c r="F239" s="144">
        <v>0</v>
      </c>
      <c r="G239" s="144">
        <v>0</v>
      </c>
    </row>
    <row r="240" spans="1:8" x14ac:dyDescent="0.2">
      <c r="A240" s="16">
        <v>1134</v>
      </c>
      <c r="B240" s="14" t="s">
        <v>133</v>
      </c>
      <c r="C240" s="144">
        <v>2885539.67</v>
      </c>
      <c r="D240" s="144">
        <v>2885539.67</v>
      </c>
      <c r="E240" s="144">
        <v>0</v>
      </c>
      <c r="F240" s="144">
        <v>0</v>
      </c>
      <c r="G240" s="144">
        <v>0</v>
      </c>
    </row>
    <row r="241" spans="1:8" x14ac:dyDescent="0.2">
      <c r="A241" s="16">
        <v>1139</v>
      </c>
      <c r="B241" s="14" t="s">
        <v>134</v>
      </c>
      <c r="C241" s="144">
        <v>0</v>
      </c>
      <c r="D241" s="144">
        <v>0</v>
      </c>
      <c r="E241" s="144">
        <v>0</v>
      </c>
      <c r="F241" s="144">
        <v>0</v>
      </c>
      <c r="G241" s="144">
        <v>0</v>
      </c>
    </row>
    <row r="243" spans="1:8" x14ac:dyDescent="0.2">
      <c r="A243" s="13" t="s">
        <v>484</v>
      </c>
      <c r="B243" s="13"/>
      <c r="C243" s="13"/>
      <c r="D243" s="13"/>
      <c r="E243" s="13"/>
      <c r="F243" s="13"/>
      <c r="G243" s="13"/>
      <c r="H243" s="13"/>
    </row>
    <row r="244" spans="1:8" x14ac:dyDescent="0.2">
      <c r="A244" s="15" t="s">
        <v>86</v>
      </c>
      <c r="B244" s="15" t="s">
        <v>83</v>
      </c>
      <c r="C244" s="15" t="s">
        <v>84</v>
      </c>
      <c r="D244" s="15" t="s">
        <v>93</v>
      </c>
      <c r="E244" s="15" t="s">
        <v>92</v>
      </c>
      <c r="F244" s="15" t="s">
        <v>135</v>
      </c>
      <c r="G244" s="15" t="s">
        <v>95</v>
      </c>
      <c r="H244" s="15"/>
    </row>
    <row r="245" spans="1:8" x14ac:dyDescent="0.2">
      <c r="A245" s="16">
        <v>1140</v>
      </c>
      <c r="B245" s="14" t="s">
        <v>136</v>
      </c>
      <c r="C245" s="144">
        <f>SUM(C246:C250)</f>
        <v>865.89</v>
      </c>
      <c r="E245" s="14" t="str">
        <f>IF(OR(C245&lt;&gt;0, C246&lt;&gt;0, C247&lt;&gt;0, C248&lt;&gt;0, C249&lt;&gt;0, C250&lt;&gt;0), "", "SIN INFORMACIÓN QUE REVELAR")</f>
        <v/>
      </c>
    </row>
    <row r="246" spans="1:8" x14ac:dyDescent="0.2">
      <c r="A246" s="16">
        <v>1141</v>
      </c>
      <c r="B246" s="14" t="s">
        <v>137</v>
      </c>
      <c r="C246" s="144">
        <v>865.89</v>
      </c>
    </row>
    <row r="247" spans="1:8" x14ac:dyDescent="0.2">
      <c r="A247" s="16">
        <v>1142</v>
      </c>
      <c r="B247" s="14" t="s">
        <v>138</v>
      </c>
      <c r="C247" s="144">
        <v>0</v>
      </c>
    </row>
    <row r="248" spans="1:8" x14ac:dyDescent="0.2">
      <c r="A248" s="16">
        <v>1143</v>
      </c>
      <c r="B248" s="14" t="s">
        <v>139</v>
      </c>
      <c r="C248" s="144">
        <v>0</v>
      </c>
    </row>
    <row r="249" spans="1:8" x14ac:dyDescent="0.2">
      <c r="A249" s="16">
        <v>1144</v>
      </c>
      <c r="B249" s="14" t="s">
        <v>140</v>
      </c>
      <c r="C249" s="144">
        <v>0</v>
      </c>
    </row>
    <row r="250" spans="1:8" x14ac:dyDescent="0.2">
      <c r="A250" s="16">
        <v>1145</v>
      </c>
      <c r="B250" s="14" t="s">
        <v>141</v>
      </c>
      <c r="C250" s="144">
        <v>0</v>
      </c>
    </row>
    <row r="252" spans="1:8" x14ac:dyDescent="0.2">
      <c r="A252" s="13" t="s">
        <v>142</v>
      </c>
      <c r="B252" s="13"/>
      <c r="C252" s="13"/>
      <c r="D252" s="13"/>
      <c r="E252" s="13"/>
      <c r="F252" s="13"/>
      <c r="G252" s="13"/>
      <c r="H252" s="13"/>
    </row>
    <row r="253" spans="1:8" ht="24" customHeight="1" x14ac:dyDescent="0.2">
      <c r="A253" s="15" t="s">
        <v>86</v>
      </c>
      <c r="B253" s="15" t="s">
        <v>83</v>
      </c>
      <c r="C253" s="15" t="s">
        <v>84</v>
      </c>
      <c r="D253" s="15" t="s">
        <v>91</v>
      </c>
      <c r="E253" s="15" t="s">
        <v>94</v>
      </c>
      <c r="F253" s="198" t="s">
        <v>143</v>
      </c>
      <c r="G253" s="198"/>
      <c r="H253" s="198"/>
    </row>
    <row r="254" spans="1:8" x14ac:dyDescent="0.2">
      <c r="A254" s="16">
        <v>1150</v>
      </c>
      <c r="B254" s="14" t="s">
        <v>144</v>
      </c>
      <c r="C254" s="144">
        <f>C255</f>
        <v>260329.38</v>
      </c>
      <c r="E254" s="14" t="str">
        <f>+IF(OR(C254&lt;&gt;0,C255&lt;&gt;0),"","SIN INFORMACIÓN QUE REVELAR")</f>
        <v/>
      </c>
    </row>
    <row r="255" spans="1:8" x14ac:dyDescent="0.2">
      <c r="A255" s="16">
        <v>1151</v>
      </c>
      <c r="B255" s="14" t="s">
        <v>145</v>
      </c>
      <c r="C255" s="144">
        <v>260329.38</v>
      </c>
    </row>
    <row r="257" spans="1:9" x14ac:dyDescent="0.2">
      <c r="A257" s="13" t="s">
        <v>96</v>
      </c>
      <c r="B257" s="13"/>
      <c r="C257" s="13"/>
      <c r="D257" s="13"/>
      <c r="E257" s="13"/>
      <c r="F257" s="13"/>
      <c r="G257" s="13"/>
      <c r="H257" s="13"/>
    </row>
    <row r="258" spans="1:9" x14ac:dyDescent="0.2">
      <c r="A258" s="15" t="s">
        <v>86</v>
      </c>
      <c r="B258" s="15" t="s">
        <v>83</v>
      </c>
      <c r="C258" s="15" t="s">
        <v>84</v>
      </c>
      <c r="D258" s="15" t="s">
        <v>85</v>
      </c>
      <c r="E258" s="15" t="s">
        <v>127</v>
      </c>
      <c r="F258" s="15"/>
      <c r="G258" s="15"/>
      <c r="H258" s="15"/>
    </row>
    <row r="259" spans="1:9" x14ac:dyDescent="0.2">
      <c r="A259" s="16">
        <v>1213</v>
      </c>
      <c r="B259" s="14" t="s">
        <v>146</v>
      </c>
      <c r="C259" s="144">
        <v>0</v>
      </c>
      <c r="E259" s="14" t="str">
        <f>IF(OR(C259&lt;&gt;0),"","SIN INFORMACIÓN QUE REVELAR")</f>
        <v>SIN INFORMACIÓN QUE REVELAR</v>
      </c>
    </row>
    <row r="261" spans="1:9" x14ac:dyDescent="0.2">
      <c r="A261" s="13" t="s">
        <v>97</v>
      </c>
      <c r="B261" s="13"/>
      <c r="C261" s="13"/>
      <c r="D261" s="13"/>
      <c r="E261" s="13"/>
      <c r="F261" s="13"/>
      <c r="G261" s="13"/>
      <c r="H261" s="13"/>
    </row>
    <row r="262" spans="1:9" x14ac:dyDescent="0.2">
      <c r="A262" s="15" t="s">
        <v>86</v>
      </c>
      <c r="B262" s="15" t="s">
        <v>83</v>
      </c>
      <c r="C262" s="15" t="s">
        <v>84</v>
      </c>
      <c r="D262" s="15"/>
      <c r="E262" s="15"/>
      <c r="F262" s="15"/>
      <c r="G262" s="15"/>
      <c r="H262" s="15"/>
    </row>
    <row r="263" spans="1:9" x14ac:dyDescent="0.2">
      <c r="A263" s="16">
        <v>1211</v>
      </c>
      <c r="B263" s="14" t="s">
        <v>120</v>
      </c>
      <c r="C263" s="144">
        <v>0</v>
      </c>
      <c r="E263" s="14" t="str">
        <f>+IF(OR(C263&lt;&gt;0,C264&lt;&gt;0,C265&lt;&gt;0),"","SIN INFORMACIÓN QUE REVELAR")</f>
        <v>SIN INFORMACIÓN QUE REVELAR</v>
      </c>
    </row>
    <row r="264" spans="1:9" x14ac:dyDescent="0.2">
      <c r="A264" s="16">
        <v>1212</v>
      </c>
      <c r="B264" s="14" t="s">
        <v>560</v>
      </c>
      <c r="C264" s="144">
        <v>0</v>
      </c>
    </row>
    <row r="265" spans="1:9" x14ac:dyDescent="0.2">
      <c r="A265" s="16">
        <v>1214</v>
      </c>
      <c r="B265" s="14" t="s">
        <v>147</v>
      </c>
      <c r="C265" s="144">
        <v>0</v>
      </c>
    </row>
    <row r="266" spans="1:9" x14ac:dyDescent="0.2">
      <c r="C266" s="144"/>
    </row>
    <row r="267" spans="1:9" x14ac:dyDescent="0.2">
      <c r="A267" s="13" t="s">
        <v>101</v>
      </c>
      <c r="B267" s="13"/>
      <c r="C267" s="13"/>
      <c r="D267" s="13"/>
      <c r="E267" s="13"/>
      <c r="F267" s="13"/>
      <c r="G267" s="13"/>
      <c r="H267" s="13"/>
      <c r="I267" s="13"/>
    </row>
    <row r="268" spans="1:9" x14ac:dyDescent="0.2">
      <c r="A268" s="15" t="s">
        <v>86</v>
      </c>
      <c r="B268" s="15" t="s">
        <v>83</v>
      </c>
      <c r="C268" s="15" t="s">
        <v>84</v>
      </c>
      <c r="D268" s="15" t="s">
        <v>98</v>
      </c>
      <c r="E268" s="15" t="s">
        <v>99</v>
      </c>
      <c r="F268" s="15" t="s">
        <v>561</v>
      </c>
      <c r="G268" s="15" t="s">
        <v>562</v>
      </c>
      <c r="H268" s="15" t="s">
        <v>100</v>
      </c>
      <c r="I268" s="15" t="s">
        <v>563</v>
      </c>
    </row>
    <row r="269" spans="1:9" x14ac:dyDescent="0.2">
      <c r="A269" s="16">
        <v>1230</v>
      </c>
      <c r="B269" s="14" t="s">
        <v>149</v>
      </c>
      <c r="C269" s="144">
        <f>SUM(C270:C276)</f>
        <v>282969102.34999996</v>
      </c>
      <c r="D269" s="144">
        <f>SUM(D270:D276)</f>
        <v>0</v>
      </c>
      <c r="E269" s="144">
        <f>SUM(E270:E276)</f>
        <v>56688992.729999997</v>
      </c>
      <c r="F269" s="14" t="str">
        <f>+IF(OR(C269&lt;&gt;0,C270&lt;&gt;0,C271&lt;&gt;0,C272&lt;&gt;0,C273&lt;&gt;0,C274&lt;&gt;0,C275&lt;&gt;0,C276&lt;&gt;0,C277&lt;&gt;0,C278&lt;&gt;0,C279&lt;&gt;0,C280&lt;&gt;0,C281&lt;&gt;0,C282&lt;&gt;0,C283&lt;&gt;0,C284&lt;&gt;0,C285&lt;&gt;0),"","SIN INFORMACIÓN QUE REVELAR")</f>
        <v/>
      </c>
    </row>
    <row r="270" spans="1:9" x14ac:dyDescent="0.2">
      <c r="A270" s="16">
        <v>1231</v>
      </c>
      <c r="B270" s="14" t="s">
        <v>150</v>
      </c>
      <c r="C270" s="144">
        <v>22333764.199999999</v>
      </c>
      <c r="D270" s="145"/>
      <c r="E270" s="145"/>
    </row>
    <row r="271" spans="1:9" x14ac:dyDescent="0.2">
      <c r="A271" s="16">
        <v>1232</v>
      </c>
      <c r="B271" s="14" t="s">
        <v>151</v>
      </c>
      <c r="C271" s="144">
        <v>0</v>
      </c>
      <c r="D271" s="144">
        <v>0</v>
      </c>
      <c r="E271" s="144">
        <v>0</v>
      </c>
    </row>
    <row r="272" spans="1:9" x14ac:dyDescent="0.2">
      <c r="A272" s="16">
        <v>1233</v>
      </c>
      <c r="B272" s="14" t="s">
        <v>152</v>
      </c>
      <c r="C272" s="144">
        <v>157256799.63999999</v>
      </c>
      <c r="D272" s="144">
        <v>0</v>
      </c>
      <c r="E272" s="144">
        <v>56698210.579999998</v>
      </c>
    </row>
    <row r="273" spans="1:9" x14ac:dyDescent="0.2">
      <c r="A273" s="16">
        <v>1234</v>
      </c>
      <c r="B273" s="14" t="s">
        <v>153</v>
      </c>
      <c r="C273" s="144">
        <v>0</v>
      </c>
      <c r="D273" s="144">
        <v>0</v>
      </c>
      <c r="E273" s="144">
        <v>-9217.85</v>
      </c>
    </row>
    <row r="274" spans="1:9" x14ac:dyDescent="0.2">
      <c r="A274" s="16">
        <v>1235</v>
      </c>
      <c r="B274" s="14" t="s">
        <v>154</v>
      </c>
      <c r="C274" s="144">
        <v>4825121.71</v>
      </c>
      <c r="D274" s="144">
        <v>0</v>
      </c>
      <c r="E274" s="144">
        <v>0</v>
      </c>
    </row>
    <row r="275" spans="1:9" x14ac:dyDescent="0.2">
      <c r="A275" s="16">
        <v>1236</v>
      </c>
      <c r="B275" s="14" t="s">
        <v>155</v>
      </c>
      <c r="C275" s="144">
        <v>98553416.799999997</v>
      </c>
      <c r="D275" s="144">
        <v>0</v>
      </c>
      <c r="E275" s="144">
        <v>0</v>
      </c>
    </row>
    <row r="276" spans="1:9" x14ac:dyDescent="0.2">
      <c r="A276" s="16">
        <v>1239</v>
      </c>
      <c r="B276" s="14" t="s">
        <v>156</v>
      </c>
      <c r="C276" s="144">
        <v>0</v>
      </c>
      <c r="D276" s="144">
        <v>0</v>
      </c>
      <c r="E276" s="144">
        <v>0</v>
      </c>
    </row>
    <row r="277" spans="1:9" x14ac:dyDescent="0.2">
      <c r="A277" s="16">
        <v>1240</v>
      </c>
      <c r="B277" s="14" t="s">
        <v>157</v>
      </c>
      <c r="C277" s="144">
        <f>SUM(C278:C285)</f>
        <v>210126014.69999999</v>
      </c>
      <c r="D277" s="144">
        <f t="shared" ref="D277:E277" si="2">SUM(D278:D285)</f>
        <v>0</v>
      </c>
      <c r="E277" s="144">
        <f t="shared" si="2"/>
        <v>185243210.81</v>
      </c>
    </row>
    <row r="278" spans="1:9" x14ac:dyDescent="0.2">
      <c r="A278" s="16">
        <v>1241</v>
      </c>
      <c r="B278" s="14" t="s">
        <v>158</v>
      </c>
      <c r="C278" s="144">
        <v>111155607.40000001</v>
      </c>
      <c r="D278" s="144">
        <v>0</v>
      </c>
      <c r="E278" s="144">
        <v>99584780.340000004</v>
      </c>
    </row>
    <row r="279" spans="1:9" x14ac:dyDescent="0.2">
      <c r="A279" s="16">
        <v>1242</v>
      </c>
      <c r="B279" s="14" t="s">
        <v>159</v>
      </c>
      <c r="C279" s="144">
        <v>25319967.609999999</v>
      </c>
      <c r="D279" s="144">
        <v>0</v>
      </c>
      <c r="E279" s="144">
        <v>12927059.92</v>
      </c>
    </row>
    <row r="280" spans="1:9" x14ac:dyDescent="0.2">
      <c r="A280" s="16">
        <v>1243</v>
      </c>
      <c r="B280" s="14" t="s">
        <v>160</v>
      </c>
      <c r="C280" s="144">
        <v>11489937.279999999</v>
      </c>
      <c r="D280" s="144">
        <v>0</v>
      </c>
      <c r="E280" s="144">
        <v>11149702.76</v>
      </c>
    </row>
    <row r="281" spans="1:9" x14ac:dyDescent="0.2">
      <c r="A281" s="16">
        <v>1244</v>
      </c>
      <c r="B281" s="14" t="s">
        <v>161</v>
      </c>
      <c r="C281" s="144">
        <v>9071128.9499999993</v>
      </c>
      <c r="D281" s="144">
        <v>0</v>
      </c>
      <c r="E281" s="144">
        <v>11440492.859999999</v>
      </c>
    </row>
    <row r="282" spans="1:9" x14ac:dyDescent="0.2">
      <c r="A282" s="16">
        <v>1245</v>
      </c>
      <c r="B282" s="14" t="s">
        <v>162</v>
      </c>
      <c r="C282" s="144">
        <v>0</v>
      </c>
      <c r="D282" s="144">
        <v>0</v>
      </c>
      <c r="E282" s="144">
        <v>0</v>
      </c>
    </row>
    <row r="283" spans="1:9" x14ac:dyDescent="0.2">
      <c r="A283" s="16">
        <v>1246</v>
      </c>
      <c r="B283" s="14" t="s">
        <v>163</v>
      </c>
      <c r="C283" s="144">
        <v>51006028.130000003</v>
      </c>
      <c r="D283" s="144">
        <v>0</v>
      </c>
      <c r="E283" s="144">
        <v>48775749.619999997</v>
      </c>
    </row>
    <row r="284" spans="1:9" x14ac:dyDescent="0.2">
      <c r="A284" s="16">
        <v>1247</v>
      </c>
      <c r="B284" s="14" t="s">
        <v>164</v>
      </c>
      <c r="C284" s="144">
        <v>2083345.33</v>
      </c>
      <c r="D284" s="144">
        <v>0</v>
      </c>
      <c r="E284" s="144">
        <v>1365425.31</v>
      </c>
    </row>
    <row r="285" spans="1:9" x14ac:dyDescent="0.2">
      <c r="A285" s="16">
        <v>1248</v>
      </c>
      <c r="B285" s="14" t="s">
        <v>165</v>
      </c>
      <c r="C285" s="144">
        <v>0</v>
      </c>
      <c r="D285" s="144">
        <v>0</v>
      </c>
      <c r="E285" s="144">
        <v>0</v>
      </c>
    </row>
    <row r="287" spans="1:9" x14ac:dyDescent="0.2">
      <c r="A287" s="13" t="s">
        <v>102</v>
      </c>
      <c r="B287" s="13"/>
      <c r="C287" s="13"/>
      <c r="D287" s="13"/>
      <c r="E287" s="13"/>
      <c r="F287" s="13"/>
      <c r="G287" s="13"/>
      <c r="H287" s="13"/>
      <c r="I287" s="13"/>
    </row>
    <row r="288" spans="1:9" x14ac:dyDescent="0.2">
      <c r="A288" s="15" t="s">
        <v>86</v>
      </c>
      <c r="B288" s="15" t="s">
        <v>83</v>
      </c>
      <c r="C288" s="15" t="s">
        <v>84</v>
      </c>
      <c r="D288" s="15" t="s">
        <v>103</v>
      </c>
      <c r="E288" s="15" t="s">
        <v>166</v>
      </c>
      <c r="F288" s="15" t="s">
        <v>564</v>
      </c>
      <c r="G288" s="15" t="s">
        <v>148</v>
      </c>
      <c r="H288" s="15" t="s">
        <v>100</v>
      </c>
      <c r="I288" s="15" t="s">
        <v>127</v>
      </c>
    </row>
    <row r="289" spans="1:8" x14ac:dyDescent="0.2">
      <c r="A289" s="16">
        <v>1250</v>
      </c>
      <c r="B289" s="14" t="s">
        <v>167</v>
      </c>
      <c r="C289" s="144">
        <f>SUM(C290:C294)</f>
        <v>2442117.84</v>
      </c>
      <c r="D289" s="144">
        <f>SUM(D290:D294)</f>
        <v>0</v>
      </c>
      <c r="E289" s="144">
        <f>SUM(E290:E294)</f>
        <v>4496048.38</v>
      </c>
      <c r="F289" s="14" t="str">
        <f>IF(OR(C289&lt;&gt;0,C290&lt;&gt;0,C291&lt;&gt;0,C292&lt;&gt;0,C293&lt;&gt;0,C294&lt;&gt;0,C295&lt;&gt;0,C296&lt;&gt;0,C297&lt;&gt;0,C298&lt;&gt;0,C299&lt;&gt;0,C300&lt;&gt;0,C301&lt;&gt;0),"","SIN INFORMACIÓN QUE REVELAR")</f>
        <v/>
      </c>
    </row>
    <row r="290" spans="1:8" x14ac:dyDescent="0.2">
      <c r="A290" s="16">
        <v>1251</v>
      </c>
      <c r="B290" s="14" t="s">
        <v>168</v>
      </c>
      <c r="C290" s="144">
        <v>2442117.84</v>
      </c>
      <c r="D290" s="144">
        <v>0</v>
      </c>
      <c r="E290" s="144">
        <v>2442117.84</v>
      </c>
    </row>
    <row r="291" spans="1:8" x14ac:dyDescent="0.2">
      <c r="A291" s="16">
        <v>1252</v>
      </c>
      <c r="B291" s="14" t="s">
        <v>169</v>
      </c>
      <c r="C291" s="144">
        <v>0</v>
      </c>
      <c r="D291" s="144">
        <v>0</v>
      </c>
      <c r="E291" s="144">
        <v>0</v>
      </c>
    </row>
    <row r="292" spans="1:8" x14ac:dyDescent="0.2">
      <c r="A292" s="16">
        <v>1253</v>
      </c>
      <c r="B292" s="14" t="s">
        <v>170</v>
      </c>
      <c r="C292" s="144">
        <v>0</v>
      </c>
      <c r="D292" s="144">
        <v>0</v>
      </c>
      <c r="E292" s="144">
        <v>0</v>
      </c>
    </row>
    <row r="293" spans="1:8" x14ac:dyDescent="0.2">
      <c r="A293" s="16">
        <v>1254</v>
      </c>
      <c r="B293" s="14" t="s">
        <v>171</v>
      </c>
      <c r="C293" s="144">
        <v>0</v>
      </c>
      <c r="D293" s="144">
        <v>0</v>
      </c>
      <c r="E293" s="144">
        <v>0</v>
      </c>
    </row>
    <row r="294" spans="1:8" x14ac:dyDescent="0.2">
      <c r="A294" s="16">
        <v>1259</v>
      </c>
      <c r="B294" s="14" t="s">
        <v>172</v>
      </c>
      <c r="C294" s="144">
        <v>0</v>
      </c>
      <c r="D294" s="144">
        <v>0</v>
      </c>
      <c r="E294" s="144">
        <v>2053930.54</v>
      </c>
    </row>
    <row r="295" spans="1:8" x14ac:dyDescent="0.2">
      <c r="A295" s="16">
        <v>1270</v>
      </c>
      <c r="B295" s="14" t="s">
        <v>173</v>
      </c>
      <c r="C295" s="144">
        <f>SUM(C296:C301)</f>
        <v>2927584.04</v>
      </c>
      <c r="D295" s="145"/>
      <c r="E295" s="145"/>
    </row>
    <row r="296" spans="1:8" x14ac:dyDescent="0.2">
      <c r="A296" s="16">
        <v>1271</v>
      </c>
      <c r="B296" s="14" t="s">
        <v>174</v>
      </c>
      <c r="C296" s="144">
        <v>0</v>
      </c>
      <c r="D296" s="145"/>
      <c r="E296" s="145"/>
    </row>
    <row r="297" spans="1:8" x14ac:dyDescent="0.2">
      <c r="A297" s="16">
        <v>1272</v>
      </c>
      <c r="B297" s="14" t="s">
        <v>175</v>
      </c>
      <c r="C297" s="144">
        <v>0</v>
      </c>
      <c r="D297" s="145"/>
      <c r="E297" s="145"/>
    </row>
    <row r="298" spans="1:8" x14ac:dyDescent="0.2">
      <c r="A298" s="16">
        <v>1273</v>
      </c>
      <c r="B298" s="14" t="s">
        <v>176</v>
      </c>
      <c r="C298" s="144">
        <v>0</v>
      </c>
      <c r="D298" s="145"/>
      <c r="E298" s="145"/>
    </row>
    <row r="299" spans="1:8" x14ac:dyDescent="0.2">
      <c r="A299" s="16">
        <v>1274</v>
      </c>
      <c r="B299" s="14" t="s">
        <v>177</v>
      </c>
      <c r="C299" s="144">
        <v>0</v>
      </c>
      <c r="D299" s="145"/>
      <c r="E299" s="145"/>
    </row>
    <row r="300" spans="1:8" x14ac:dyDescent="0.2">
      <c r="A300" s="16">
        <v>1275</v>
      </c>
      <c r="B300" s="14" t="s">
        <v>178</v>
      </c>
      <c r="C300" s="144">
        <v>0</v>
      </c>
      <c r="D300" s="145"/>
      <c r="E300" s="145"/>
    </row>
    <row r="301" spans="1:8" x14ac:dyDescent="0.2">
      <c r="A301" s="16">
        <v>1279</v>
      </c>
      <c r="B301" s="14" t="s">
        <v>179</v>
      </c>
      <c r="C301" s="144">
        <v>2927584.04</v>
      </c>
      <c r="D301" s="145"/>
      <c r="E301" s="145"/>
    </row>
    <row r="303" spans="1:8" x14ac:dyDescent="0.2">
      <c r="A303" s="13" t="s">
        <v>104</v>
      </c>
      <c r="B303" s="13"/>
      <c r="C303" s="13"/>
      <c r="D303" s="13"/>
      <c r="E303" s="13"/>
      <c r="F303" s="13"/>
      <c r="G303" s="13"/>
      <c r="H303" s="13"/>
    </row>
    <row r="304" spans="1:8" x14ac:dyDescent="0.2">
      <c r="A304" s="15" t="s">
        <v>86</v>
      </c>
      <c r="B304" s="15" t="s">
        <v>83</v>
      </c>
      <c r="C304" s="15" t="s">
        <v>84</v>
      </c>
      <c r="D304" s="15" t="s">
        <v>180</v>
      </c>
      <c r="E304" s="15"/>
      <c r="F304" s="15"/>
      <c r="G304" s="15"/>
      <c r="H304" s="15"/>
    </row>
    <row r="305" spans="1:8" x14ac:dyDescent="0.2">
      <c r="A305" s="16">
        <v>1160</v>
      </c>
      <c r="B305" s="14" t="s">
        <v>181</v>
      </c>
      <c r="C305" s="144">
        <f>SUM(C306:C307)</f>
        <v>0</v>
      </c>
      <c r="E305" s="14" t="str">
        <f>IF(OR(C305&lt;&gt;0,C306&lt;&gt;0,C307&lt;&gt;0),"","SIN INFORMACIÓN QUE REVELAR")</f>
        <v>SIN INFORMACIÓN QUE REVELAR</v>
      </c>
    </row>
    <row r="306" spans="1:8" x14ac:dyDescent="0.2">
      <c r="A306" s="16">
        <v>1161</v>
      </c>
      <c r="B306" s="14" t="s">
        <v>182</v>
      </c>
      <c r="C306" s="144">
        <v>0</v>
      </c>
    </row>
    <row r="307" spans="1:8" x14ac:dyDescent="0.2">
      <c r="A307" s="16">
        <v>1162</v>
      </c>
      <c r="B307" s="14" t="s">
        <v>183</v>
      </c>
      <c r="C307" s="144">
        <v>0</v>
      </c>
    </row>
    <row r="308" spans="1:8" x14ac:dyDescent="0.2">
      <c r="C308" s="144"/>
    </row>
    <row r="309" spans="1:8" x14ac:dyDescent="0.2">
      <c r="A309" s="13" t="s">
        <v>565</v>
      </c>
      <c r="B309" s="13"/>
      <c r="C309" s="13"/>
      <c r="D309" s="13"/>
      <c r="E309" s="13"/>
      <c r="F309" s="13"/>
      <c r="G309" s="13"/>
      <c r="H309" s="13"/>
    </row>
    <row r="310" spans="1:8" x14ac:dyDescent="0.2">
      <c r="A310" s="15" t="s">
        <v>86</v>
      </c>
      <c r="B310" s="15" t="s">
        <v>83</v>
      </c>
      <c r="C310" s="15" t="s">
        <v>84</v>
      </c>
      <c r="D310" s="15" t="s">
        <v>127</v>
      </c>
      <c r="E310" s="15"/>
      <c r="F310" s="15"/>
      <c r="G310" s="15"/>
      <c r="H310" s="15"/>
    </row>
    <row r="311" spans="1:8" x14ac:dyDescent="0.2">
      <c r="A311" s="16">
        <v>1190</v>
      </c>
      <c r="B311" s="14" t="s">
        <v>492</v>
      </c>
      <c r="C311" s="144">
        <f>SUM(C312:C315)</f>
        <v>86519.35</v>
      </c>
      <c r="E311" s="14" t="str">
        <f>IF(OR(C311&lt;&gt;0,C312&lt;&gt;0,C313&lt;&gt;0,C314&lt;&gt;0,C315&lt;&gt;0,C316&lt;&gt;0,C317&lt;&gt;0,C318&lt;&gt;0,C319&lt;&gt;0),"","SIN INFORMACIÓN QUE REVELAR")</f>
        <v/>
      </c>
    </row>
    <row r="312" spans="1:8" x14ac:dyDescent="0.2">
      <c r="A312" s="16">
        <v>1191</v>
      </c>
      <c r="B312" s="14" t="s">
        <v>485</v>
      </c>
      <c r="C312" s="144">
        <v>86519.35</v>
      </c>
    </row>
    <row r="313" spans="1:8" x14ac:dyDescent="0.2">
      <c r="A313" s="16">
        <v>1192</v>
      </c>
      <c r="B313" s="14" t="s">
        <v>486</v>
      </c>
      <c r="C313" s="144">
        <v>0</v>
      </c>
    </row>
    <row r="314" spans="1:8" x14ac:dyDescent="0.2">
      <c r="A314" s="16">
        <v>1193</v>
      </c>
      <c r="B314" s="14" t="s">
        <v>487</v>
      </c>
      <c r="C314" s="144">
        <v>0</v>
      </c>
    </row>
    <row r="315" spans="1:8" x14ac:dyDescent="0.2">
      <c r="A315" s="16">
        <v>1194</v>
      </c>
      <c r="B315" s="14" t="s">
        <v>488</v>
      </c>
      <c r="C315" s="144">
        <v>0</v>
      </c>
    </row>
    <row r="316" spans="1:8" x14ac:dyDescent="0.2">
      <c r="A316" s="16">
        <v>1290</v>
      </c>
      <c r="B316" s="14" t="s">
        <v>184</v>
      </c>
      <c r="C316" s="144">
        <f>SUM(C317:C319)</f>
        <v>0</v>
      </c>
    </row>
    <row r="317" spans="1:8" x14ac:dyDescent="0.2">
      <c r="A317" s="16">
        <v>1291</v>
      </c>
      <c r="B317" s="14" t="s">
        <v>185</v>
      </c>
      <c r="C317" s="144">
        <v>0</v>
      </c>
    </row>
    <row r="318" spans="1:8" x14ac:dyDescent="0.2">
      <c r="A318" s="16">
        <v>1292</v>
      </c>
      <c r="B318" s="14" t="s">
        <v>186</v>
      </c>
      <c r="C318" s="144">
        <v>0</v>
      </c>
    </row>
    <row r="319" spans="1:8" x14ac:dyDescent="0.2">
      <c r="A319" s="16">
        <v>1293</v>
      </c>
      <c r="B319" s="14" t="s">
        <v>187</v>
      </c>
      <c r="C319" s="144">
        <v>0</v>
      </c>
    </row>
    <row r="320" spans="1:8" x14ac:dyDescent="0.2">
      <c r="C320" s="144"/>
    </row>
    <row r="321" spans="1:8" x14ac:dyDescent="0.2">
      <c r="A321" s="13" t="s">
        <v>105</v>
      </c>
      <c r="B321" s="13"/>
      <c r="C321" s="13"/>
      <c r="D321" s="13"/>
      <c r="E321" s="13"/>
      <c r="F321" s="13"/>
      <c r="G321" s="13"/>
      <c r="H321" s="13"/>
    </row>
    <row r="322" spans="1:8" x14ac:dyDescent="0.2">
      <c r="A322" s="15" t="s">
        <v>86</v>
      </c>
      <c r="B322" s="15" t="s">
        <v>83</v>
      </c>
      <c r="C322" s="15" t="s">
        <v>84</v>
      </c>
      <c r="D322" s="15" t="s">
        <v>123</v>
      </c>
      <c r="E322" s="15" t="s">
        <v>124</v>
      </c>
      <c r="F322" s="15" t="s">
        <v>125</v>
      </c>
      <c r="G322" s="15" t="s">
        <v>188</v>
      </c>
      <c r="H322" s="15" t="s">
        <v>584</v>
      </c>
    </row>
    <row r="323" spans="1:8" x14ac:dyDescent="0.2">
      <c r="A323" s="16">
        <v>2110</v>
      </c>
      <c r="B323" s="14" t="s">
        <v>189</v>
      </c>
      <c r="C323" s="144">
        <f>SUM(C324:C332)</f>
        <v>19944500.989999998</v>
      </c>
      <c r="D323" s="144">
        <f>SUM(D324:D332)</f>
        <v>19944500.989999998</v>
      </c>
      <c r="E323" s="144">
        <f>SUM(E324:E332)</f>
        <v>0</v>
      </c>
      <c r="F323" s="144">
        <f>SUM(F324:F332)</f>
        <v>0</v>
      </c>
      <c r="G323" s="144">
        <f>SUM(G324:G332)</f>
        <v>0</v>
      </c>
      <c r="H323" s="14" t="str">
        <f>IF(OR(C323&lt;&gt;0,C324&lt;&gt;0,C325&lt;&gt;0,C326&lt;&gt;0,C327&lt;&gt;0,C328&lt;&gt;0,C329&lt;&gt;0,C330&lt;&gt;0,C331&lt;&gt;0,C332&lt;&gt;0,C333&lt;&gt;0,C334&lt;&gt;0,C335&lt;&gt;0,C336&lt;&gt;0),"","SIN INFORMACIÓN QUE REVELAR")</f>
        <v/>
      </c>
    </row>
    <row r="324" spans="1:8" x14ac:dyDescent="0.2">
      <c r="A324" s="16">
        <v>2111</v>
      </c>
      <c r="B324" s="14" t="s">
        <v>190</v>
      </c>
      <c r="C324" s="144">
        <v>397519.4</v>
      </c>
      <c r="D324" s="144">
        <f>C324</f>
        <v>397519.4</v>
      </c>
      <c r="E324" s="144">
        <v>0</v>
      </c>
      <c r="F324" s="144">
        <v>0</v>
      </c>
      <c r="G324" s="144">
        <v>0</v>
      </c>
    </row>
    <row r="325" spans="1:8" x14ac:dyDescent="0.2">
      <c r="A325" s="16">
        <v>2112</v>
      </c>
      <c r="B325" s="14" t="s">
        <v>191</v>
      </c>
      <c r="C325" s="144">
        <v>-193844.47</v>
      </c>
      <c r="D325" s="144">
        <f t="shared" ref="D325:D332" si="3">C325</f>
        <v>-193844.47</v>
      </c>
      <c r="E325" s="144">
        <v>0</v>
      </c>
      <c r="F325" s="144">
        <v>0</v>
      </c>
      <c r="G325" s="144">
        <v>0</v>
      </c>
    </row>
    <row r="326" spans="1:8" x14ac:dyDescent="0.2">
      <c r="A326" s="16">
        <v>2113</v>
      </c>
      <c r="B326" s="14" t="s">
        <v>192</v>
      </c>
      <c r="C326" s="144">
        <v>1469232.74</v>
      </c>
      <c r="D326" s="144">
        <f t="shared" si="3"/>
        <v>1469232.74</v>
      </c>
      <c r="E326" s="144">
        <v>0</v>
      </c>
      <c r="F326" s="144">
        <v>0</v>
      </c>
      <c r="G326" s="144">
        <v>0</v>
      </c>
    </row>
    <row r="327" spans="1:8" x14ac:dyDescent="0.2">
      <c r="A327" s="16">
        <v>2114</v>
      </c>
      <c r="B327" s="14" t="s">
        <v>193</v>
      </c>
      <c r="C327" s="144">
        <v>0</v>
      </c>
      <c r="D327" s="144">
        <f t="shared" si="3"/>
        <v>0</v>
      </c>
      <c r="E327" s="144">
        <v>0</v>
      </c>
      <c r="F327" s="144">
        <v>0</v>
      </c>
      <c r="G327" s="144">
        <v>0</v>
      </c>
    </row>
    <row r="328" spans="1:8" x14ac:dyDescent="0.2">
      <c r="A328" s="16">
        <v>2115</v>
      </c>
      <c r="B328" s="14" t="s">
        <v>194</v>
      </c>
      <c r="C328" s="144">
        <v>0</v>
      </c>
      <c r="D328" s="144">
        <f t="shared" si="3"/>
        <v>0</v>
      </c>
      <c r="E328" s="144">
        <v>0</v>
      </c>
      <c r="F328" s="144">
        <v>0</v>
      </c>
      <c r="G328" s="144">
        <v>0</v>
      </c>
    </row>
    <row r="329" spans="1:8" x14ac:dyDescent="0.2">
      <c r="A329" s="16">
        <v>2116</v>
      </c>
      <c r="B329" s="14" t="s">
        <v>195</v>
      </c>
      <c r="C329" s="144">
        <v>0</v>
      </c>
      <c r="D329" s="144">
        <f t="shared" si="3"/>
        <v>0</v>
      </c>
      <c r="E329" s="144">
        <v>0</v>
      </c>
      <c r="F329" s="144">
        <v>0</v>
      </c>
      <c r="G329" s="144">
        <v>0</v>
      </c>
    </row>
    <row r="330" spans="1:8" x14ac:dyDescent="0.2">
      <c r="A330" s="16">
        <v>2117</v>
      </c>
      <c r="B330" s="14" t="s">
        <v>196</v>
      </c>
      <c r="C330" s="144">
        <v>3604204.03</v>
      </c>
      <c r="D330" s="144">
        <f t="shared" si="3"/>
        <v>3604204.03</v>
      </c>
      <c r="E330" s="144">
        <v>0</v>
      </c>
      <c r="F330" s="144">
        <v>0</v>
      </c>
      <c r="G330" s="144">
        <v>0</v>
      </c>
    </row>
    <row r="331" spans="1:8" x14ac:dyDescent="0.2">
      <c r="A331" s="16">
        <v>2118</v>
      </c>
      <c r="B331" s="14" t="s">
        <v>197</v>
      </c>
      <c r="C331" s="144">
        <v>0</v>
      </c>
      <c r="D331" s="144">
        <f t="shared" si="3"/>
        <v>0</v>
      </c>
      <c r="E331" s="144">
        <v>0</v>
      </c>
      <c r="F331" s="144">
        <v>0</v>
      </c>
      <c r="G331" s="144">
        <v>0</v>
      </c>
    </row>
    <row r="332" spans="1:8" x14ac:dyDescent="0.2">
      <c r="A332" s="16">
        <v>2119</v>
      </c>
      <c r="B332" s="14" t="s">
        <v>198</v>
      </c>
      <c r="C332" s="144">
        <v>14667389.289999999</v>
      </c>
      <c r="D332" s="144">
        <f t="shared" si="3"/>
        <v>14667389.289999999</v>
      </c>
      <c r="E332" s="144">
        <v>0</v>
      </c>
      <c r="F332" s="144">
        <v>0</v>
      </c>
      <c r="G332" s="144">
        <v>0</v>
      </c>
    </row>
    <row r="333" spans="1:8" x14ac:dyDescent="0.2">
      <c r="A333" s="16">
        <v>2120</v>
      </c>
      <c r="B333" s="14" t="s">
        <v>199</v>
      </c>
      <c r="C333" s="144">
        <f>SUM(C334:C336)</f>
        <v>0</v>
      </c>
      <c r="D333" s="144">
        <f t="shared" ref="D333:G333" si="4">SUM(D334:D336)</f>
        <v>0</v>
      </c>
      <c r="E333" s="144">
        <f t="shared" si="4"/>
        <v>0</v>
      </c>
      <c r="F333" s="144">
        <f t="shared" si="4"/>
        <v>0</v>
      </c>
      <c r="G333" s="144">
        <f t="shared" si="4"/>
        <v>0</v>
      </c>
    </row>
    <row r="334" spans="1:8" x14ac:dyDescent="0.2">
      <c r="A334" s="16">
        <v>2121</v>
      </c>
      <c r="B334" s="14" t="s">
        <v>200</v>
      </c>
      <c r="C334" s="144">
        <v>0</v>
      </c>
      <c r="D334" s="144">
        <f>C334</f>
        <v>0</v>
      </c>
      <c r="E334" s="144">
        <v>0</v>
      </c>
      <c r="F334" s="144">
        <v>0</v>
      </c>
      <c r="G334" s="144">
        <v>0</v>
      </c>
    </row>
    <row r="335" spans="1:8" x14ac:dyDescent="0.2">
      <c r="A335" s="16">
        <v>2122</v>
      </c>
      <c r="B335" s="14" t="s">
        <v>201</v>
      </c>
      <c r="C335" s="144">
        <v>0</v>
      </c>
      <c r="D335" s="144">
        <f t="shared" ref="D335:D336" si="5">C335</f>
        <v>0</v>
      </c>
      <c r="E335" s="144">
        <v>0</v>
      </c>
      <c r="F335" s="144">
        <v>0</v>
      </c>
      <c r="G335" s="144">
        <v>0</v>
      </c>
    </row>
    <row r="336" spans="1:8" x14ac:dyDescent="0.2">
      <c r="A336" s="16">
        <v>2129</v>
      </c>
      <c r="B336" s="14" t="s">
        <v>202</v>
      </c>
      <c r="C336" s="144">
        <v>0</v>
      </c>
      <c r="D336" s="144">
        <f t="shared" si="5"/>
        <v>0</v>
      </c>
      <c r="E336" s="144">
        <v>0</v>
      </c>
      <c r="F336" s="144">
        <v>0</v>
      </c>
      <c r="G336" s="144">
        <v>0</v>
      </c>
    </row>
    <row r="338" spans="1:8" x14ac:dyDescent="0.2">
      <c r="A338" s="13" t="s">
        <v>106</v>
      </c>
      <c r="B338" s="13"/>
      <c r="C338" s="13"/>
      <c r="D338" s="13"/>
      <c r="E338" s="13"/>
      <c r="F338" s="13"/>
      <c r="G338" s="13"/>
      <c r="H338" s="13"/>
    </row>
    <row r="339" spans="1:8" x14ac:dyDescent="0.2">
      <c r="A339" s="15" t="s">
        <v>86</v>
      </c>
      <c r="B339" s="15" t="s">
        <v>83</v>
      </c>
      <c r="C339" s="15" t="s">
        <v>84</v>
      </c>
      <c r="D339" s="15" t="s">
        <v>87</v>
      </c>
      <c r="E339" s="15" t="s">
        <v>127</v>
      </c>
      <c r="F339" s="15"/>
      <c r="G339" s="15"/>
      <c r="H339" s="15"/>
    </row>
    <row r="340" spans="1:8" x14ac:dyDescent="0.2">
      <c r="A340" s="16">
        <v>2160</v>
      </c>
      <c r="B340" s="14" t="s">
        <v>203</v>
      </c>
      <c r="C340" s="144">
        <f>SUM(C341:C346)</f>
        <v>72010</v>
      </c>
      <c r="E340" s="14" t="str">
        <f>IF(OR(C340&lt;&gt;0,C341&lt;&gt;0,C342&lt;&gt;0,C343&lt;&gt;0,C344&lt;&gt;0,C345&lt;&gt;0,C346&lt;&gt;0,C347&lt;&gt;0,C348&lt;&gt;0,C349&lt;&gt;0,C350&lt;&gt;0,C351&lt;&gt;0,C352&lt;&gt;0,C353&lt;&gt;0),"","SIN INFORMACIÓN QUE REVELAR")</f>
        <v/>
      </c>
    </row>
    <row r="341" spans="1:8" x14ac:dyDescent="0.2">
      <c r="A341" s="16">
        <v>2161</v>
      </c>
      <c r="B341" s="14" t="s">
        <v>204</v>
      </c>
      <c r="C341" s="144">
        <v>72010</v>
      </c>
    </row>
    <row r="342" spans="1:8" x14ac:dyDescent="0.2">
      <c r="A342" s="16">
        <v>2162</v>
      </c>
      <c r="B342" s="14" t="s">
        <v>205</v>
      </c>
      <c r="C342" s="144">
        <v>0</v>
      </c>
    </row>
    <row r="343" spans="1:8" x14ac:dyDescent="0.2">
      <c r="A343" s="16">
        <v>2163</v>
      </c>
      <c r="B343" s="14" t="s">
        <v>206</v>
      </c>
      <c r="C343" s="144">
        <v>0</v>
      </c>
    </row>
    <row r="344" spans="1:8" x14ac:dyDescent="0.2">
      <c r="A344" s="16">
        <v>2164</v>
      </c>
      <c r="B344" s="14" t="s">
        <v>207</v>
      </c>
      <c r="C344" s="144">
        <v>0</v>
      </c>
    </row>
    <row r="345" spans="1:8" x14ac:dyDescent="0.2">
      <c r="A345" s="16">
        <v>2165</v>
      </c>
      <c r="B345" s="14" t="s">
        <v>208</v>
      </c>
      <c r="C345" s="144">
        <v>0</v>
      </c>
    </row>
    <row r="346" spans="1:8" x14ac:dyDescent="0.2">
      <c r="A346" s="16">
        <v>2166</v>
      </c>
      <c r="B346" s="14" t="s">
        <v>209</v>
      </c>
      <c r="C346" s="144">
        <v>0</v>
      </c>
    </row>
    <row r="347" spans="1:8" x14ac:dyDescent="0.2">
      <c r="A347" s="16">
        <v>2250</v>
      </c>
      <c r="B347" s="14" t="s">
        <v>210</v>
      </c>
      <c r="C347" s="144">
        <f>SUM(C348:C353)</f>
        <v>0</v>
      </c>
    </row>
    <row r="348" spans="1:8" x14ac:dyDescent="0.2">
      <c r="A348" s="16">
        <v>2251</v>
      </c>
      <c r="B348" s="14" t="s">
        <v>211</v>
      </c>
      <c r="C348" s="144">
        <v>0</v>
      </c>
    </row>
    <row r="349" spans="1:8" x14ac:dyDescent="0.2">
      <c r="A349" s="16">
        <v>2252</v>
      </c>
      <c r="B349" s="14" t="s">
        <v>212</v>
      </c>
      <c r="C349" s="144">
        <v>0</v>
      </c>
    </row>
    <row r="350" spans="1:8" x14ac:dyDescent="0.2">
      <c r="A350" s="16">
        <v>2253</v>
      </c>
      <c r="B350" s="14" t="s">
        <v>213</v>
      </c>
      <c r="C350" s="144">
        <v>0</v>
      </c>
    </row>
    <row r="351" spans="1:8" x14ac:dyDescent="0.2">
      <c r="A351" s="16">
        <v>2254</v>
      </c>
      <c r="B351" s="14" t="s">
        <v>214</v>
      </c>
      <c r="C351" s="144">
        <v>0</v>
      </c>
    </row>
    <row r="352" spans="1:8" x14ac:dyDescent="0.2">
      <c r="A352" s="16">
        <v>2255</v>
      </c>
      <c r="B352" s="14" t="s">
        <v>215</v>
      </c>
      <c r="C352" s="144">
        <v>0</v>
      </c>
    </row>
    <row r="353" spans="1:8" x14ac:dyDescent="0.2">
      <c r="A353" s="16">
        <v>2256</v>
      </c>
      <c r="B353" s="14" t="s">
        <v>216</v>
      </c>
      <c r="C353" s="144">
        <v>0</v>
      </c>
    </row>
    <row r="355" spans="1:8" x14ac:dyDescent="0.2">
      <c r="A355" s="13" t="s">
        <v>566</v>
      </c>
      <c r="B355" s="13"/>
      <c r="C355" s="13"/>
      <c r="D355" s="13"/>
      <c r="E355" s="13"/>
      <c r="F355" s="13"/>
      <c r="G355" s="13"/>
      <c r="H355" s="13"/>
    </row>
    <row r="356" spans="1:8" x14ac:dyDescent="0.2">
      <c r="A356" s="17" t="s">
        <v>86</v>
      </c>
      <c r="B356" s="17" t="s">
        <v>83</v>
      </c>
      <c r="C356" s="17" t="s">
        <v>84</v>
      </c>
      <c r="D356" s="17" t="s">
        <v>87</v>
      </c>
      <c r="E356" s="17" t="s">
        <v>127</v>
      </c>
      <c r="F356" s="17"/>
      <c r="G356" s="17"/>
      <c r="H356" s="17"/>
    </row>
    <row r="357" spans="1:8" x14ac:dyDescent="0.2">
      <c r="A357" s="16">
        <v>2150</v>
      </c>
      <c r="B357" s="14" t="s">
        <v>567</v>
      </c>
      <c r="C357" s="144">
        <f>SUM(C358:C360)</f>
        <v>0</v>
      </c>
      <c r="E357" s="14" t="str">
        <f>IF(OR(C357&lt;&gt;0,C358&lt;&gt;0,C359&lt;&gt;0,C360&lt;&gt;0,C361&lt;&gt;0,C362&lt;&gt;0,C363&lt;&gt;0,C364&lt;&gt;0),"","SIN INFORMACIÓN QUE REVELAR")</f>
        <v>SIN INFORMACIÓN QUE REVELAR</v>
      </c>
    </row>
    <row r="358" spans="1:8" x14ac:dyDescent="0.2">
      <c r="A358" s="16">
        <v>2151</v>
      </c>
      <c r="B358" s="14" t="s">
        <v>568</v>
      </c>
      <c r="C358" s="144">
        <v>0</v>
      </c>
    </row>
    <row r="359" spans="1:8" x14ac:dyDescent="0.2">
      <c r="A359" s="16">
        <v>2152</v>
      </c>
      <c r="B359" s="14" t="s">
        <v>569</v>
      </c>
      <c r="C359" s="144">
        <v>0</v>
      </c>
    </row>
    <row r="360" spans="1:8" x14ac:dyDescent="0.2">
      <c r="A360" s="16">
        <v>2159</v>
      </c>
      <c r="B360" s="14" t="s">
        <v>217</v>
      </c>
      <c r="C360" s="144">
        <v>0</v>
      </c>
    </row>
    <row r="361" spans="1:8" x14ac:dyDescent="0.2">
      <c r="A361" s="16">
        <v>2240</v>
      </c>
      <c r="B361" s="14" t="s">
        <v>219</v>
      </c>
      <c r="C361" s="144">
        <f>SUM(C362:C364)</f>
        <v>0</v>
      </c>
    </row>
    <row r="362" spans="1:8" x14ac:dyDescent="0.2">
      <c r="A362" s="16">
        <v>2241</v>
      </c>
      <c r="B362" s="14" t="s">
        <v>220</v>
      </c>
      <c r="C362" s="144">
        <v>0</v>
      </c>
    </row>
    <row r="363" spans="1:8" x14ac:dyDescent="0.2">
      <c r="A363" s="16">
        <v>2242</v>
      </c>
      <c r="B363" s="14" t="s">
        <v>221</v>
      </c>
      <c r="C363" s="144">
        <v>0</v>
      </c>
    </row>
    <row r="364" spans="1:8" x14ac:dyDescent="0.2">
      <c r="A364" s="16">
        <v>2249</v>
      </c>
      <c r="B364" s="14" t="s">
        <v>222</v>
      </c>
      <c r="C364" s="144">
        <v>0</v>
      </c>
    </row>
    <row r="366" spans="1:8" x14ac:dyDescent="0.2">
      <c r="A366" s="113" t="s">
        <v>570</v>
      </c>
      <c r="B366" s="113"/>
      <c r="C366" s="113"/>
      <c r="D366" s="113"/>
      <c r="E366" s="113"/>
    </row>
    <row r="367" spans="1:8" x14ac:dyDescent="0.2">
      <c r="A367" s="114" t="s">
        <v>86</v>
      </c>
      <c r="B367" s="114" t="s">
        <v>83</v>
      </c>
      <c r="C367" s="114" t="s">
        <v>84</v>
      </c>
      <c r="D367" s="115" t="s">
        <v>87</v>
      </c>
      <c r="E367" s="115" t="s">
        <v>127</v>
      </c>
    </row>
    <row r="368" spans="1:8" x14ac:dyDescent="0.2">
      <c r="A368" s="116">
        <v>2170</v>
      </c>
      <c r="B368" s="117" t="s">
        <v>571</v>
      </c>
      <c r="C368" s="146">
        <f>SUM(C369:C371)</f>
        <v>0</v>
      </c>
      <c r="D368" s="117"/>
      <c r="E368" s="117" t="str">
        <f>IF(OR(C368&lt;&gt;0,C369&lt;&gt;0,C370&lt;&gt;0,C371&lt;&gt;0,C372&lt;&gt;0,C373&lt;&gt;0,C374&lt;&gt;0,C375&lt;&gt;0,C376&lt;&gt;0),"","SIN INFORMACIÓN QUE REVELAR")</f>
        <v/>
      </c>
    </row>
    <row r="369" spans="1:5" x14ac:dyDescent="0.2">
      <c r="A369" s="116">
        <v>2171</v>
      </c>
      <c r="B369" s="117" t="s">
        <v>572</v>
      </c>
      <c r="C369" s="146">
        <v>0</v>
      </c>
      <c r="D369" s="117"/>
      <c r="E369" s="117"/>
    </row>
    <row r="370" spans="1:5" x14ac:dyDescent="0.2">
      <c r="A370" s="116">
        <v>2172</v>
      </c>
      <c r="B370" s="117" t="s">
        <v>573</v>
      </c>
      <c r="C370" s="146">
        <v>0</v>
      </c>
      <c r="D370" s="117"/>
      <c r="E370" s="117"/>
    </row>
    <row r="371" spans="1:5" x14ac:dyDescent="0.2">
      <c r="A371" s="116">
        <v>2179</v>
      </c>
      <c r="B371" s="117" t="s">
        <v>574</v>
      </c>
      <c r="C371" s="146">
        <v>0</v>
      </c>
      <c r="D371" s="117"/>
      <c r="E371" s="117"/>
    </row>
    <row r="372" spans="1:5" x14ac:dyDescent="0.2">
      <c r="A372" s="116">
        <v>2260</v>
      </c>
      <c r="B372" s="117" t="s">
        <v>575</v>
      </c>
      <c r="C372" s="146">
        <f>SUM(C373:C376)</f>
        <v>999898.5</v>
      </c>
      <c r="D372" s="117"/>
      <c r="E372" s="117"/>
    </row>
    <row r="373" spans="1:5" x14ac:dyDescent="0.2">
      <c r="A373" s="116">
        <v>2261</v>
      </c>
      <c r="B373" s="117" t="s">
        <v>576</v>
      </c>
      <c r="C373" s="146">
        <v>0</v>
      </c>
      <c r="D373" s="117"/>
    </row>
    <row r="374" spans="1:5" x14ac:dyDescent="0.2">
      <c r="A374" s="116">
        <v>2262</v>
      </c>
      <c r="B374" s="117" t="s">
        <v>577</v>
      </c>
      <c r="C374" s="146">
        <v>0</v>
      </c>
      <c r="D374" s="117"/>
      <c r="E374" s="117"/>
    </row>
    <row r="375" spans="1:5" x14ac:dyDescent="0.2">
      <c r="A375" s="116">
        <v>2263</v>
      </c>
      <c r="B375" s="117" t="s">
        <v>578</v>
      </c>
      <c r="C375" s="146">
        <v>999898.5</v>
      </c>
      <c r="D375" s="117"/>
      <c r="E375" s="117"/>
    </row>
    <row r="376" spans="1:5" x14ac:dyDescent="0.2">
      <c r="A376" s="116">
        <v>2269</v>
      </c>
      <c r="B376" s="117" t="s">
        <v>579</v>
      </c>
      <c r="C376" s="146">
        <v>0</v>
      </c>
      <c r="D376" s="117"/>
      <c r="E376" s="117"/>
    </row>
    <row r="377" spans="1:5" x14ac:dyDescent="0.2">
      <c r="A377" s="117"/>
      <c r="B377" s="117"/>
      <c r="C377" s="117"/>
      <c r="D377" s="117"/>
      <c r="E377" s="117"/>
    </row>
    <row r="378" spans="1:5" x14ac:dyDescent="0.2">
      <c r="A378" s="113" t="s">
        <v>580</v>
      </c>
      <c r="B378" s="113"/>
      <c r="C378" s="113"/>
      <c r="D378" s="113"/>
      <c r="E378" s="113"/>
    </row>
    <row r="379" spans="1:5" x14ac:dyDescent="0.2">
      <c r="A379" s="114" t="s">
        <v>86</v>
      </c>
      <c r="B379" s="114" t="s">
        <v>83</v>
      </c>
      <c r="C379" s="114" t="s">
        <v>84</v>
      </c>
      <c r="D379" s="115" t="s">
        <v>87</v>
      </c>
      <c r="E379" s="115" t="s">
        <v>127</v>
      </c>
    </row>
    <row r="380" spans="1:5" x14ac:dyDescent="0.2">
      <c r="A380" s="116">
        <v>2190</v>
      </c>
      <c r="B380" s="117" t="s">
        <v>581</v>
      </c>
      <c r="C380" s="146">
        <f>SUM(C381:C383)</f>
        <v>894227.33</v>
      </c>
      <c r="D380" s="117"/>
      <c r="E380" s="117" t="str">
        <f>IF(OR(C380&lt;&gt;0,C381&lt;&gt;0,C382&lt;&gt;0,C383&lt;&gt;0),"","SIN INFORMACIÓN QUE REVELAR")</f>
        <v/>
      </c>
    </row>
    <row r="381" spans="1:5" x14ac:dyDescent="0.2">
      <c r="A381" s="116">
        <v>2191</v>
      </c>
      <c r="B381" s="117" t="s">
        <v>582</v>
      </c>
      <c r="C381" s="146">
        <v>76336</v>
      </c>
      <c r="D381" s="117"/>
      <c r="E381" s="117"/>
    </row>
    <row r="382" spans="1:5" x14ac:dyDescent="0.2">
      <c r="A382" s="116">
        <v>2192</v>
      </c>
      <c r="B382" s="117" t="s">
        <v>583</v>
      </c>
      <c r="C382" s="146">
        <v>0</v>
      </c>
      <c r="D382" s="117"/>
    </row>
    <row r="383" spans="1:5" x14ac:dyDescent="0.2">
      <c r="A383" s="116">
        <v>2199</v>
      </c>
      <c r="B383" s="117" t="s">
        <v>218</v>
      </c>
      <c r="C383" s="146">
        <v>817891.33</v>
      </c>
      <c r="D383" s="117"/>
      <c r="E383" s="117"/>
    </row>
    <row r="385" spans="1:5" x14ac:dyDescent="0.2">
      <c r="A385" s="174" t="s">
        <v>602</v>
      </c>
      <c r="B385" s="174"/>
      <c r="C385" s="174"/>
      <c r="D385" s="20" t="s">
        <v>498</v>
      </c>
      <c r="E385" s="21">
        <v>2025</v>
      </c>
    </row>
    <row r="386" spans="1:5" x14ac:dyDescent="0.2">
      <c r="A386" s="174" t="s">
        <v>504</v>
      </c>
      <c r="B386" s="174"/>
      <c r="C386" s="174"/>
      <c r="D386" s="20" t="s">
        <v>499</v>
      </c>
      <c r="E386" s="21" t="s">
        <v>501</v>
      </c>
    </row>
    <row r="387" spans="1:5" x14ac:dyDescent="0.2">
      <c r="A387" s="174" t="s">
        <v>603</v>
      </c>
      <c r="B387" s="174"/>
      <c r="C387" s="174"/>
      <c r="D387" s="20" t="s">
        <v>500</v>
      </c>
      <c r="E387" s="21">
        <v>2</v>
      </c>
    </row>
    <row r="388" spans="1:5" x14ac:dyDescent="0.2">
      <c r="A388" s="174" t="s">
        <v>516</v>
      </c>
      <c r="B388" s="174"/>
      <c r="C388" s="174"/>
      <c r="D388" s="20"/>
      <c r="E388" s="21"/>
    </row>
    <row r="389" spans="1:5" x14ac:dyDescent="0.2">
      <c r="A389" s="23" t="s">
        <v>116</v>
      </c>
      <c r="B389" s="24"/>
      <c r="C389" s="24"/>
      <c r="D389" s="24"/>
      <c r="E389" s="24"/>
    </row>
    <row r="390" spans="1:5" x14ac:dyDescent="0.2">
      <c r="A390" s="22"/>
      <c r="B390" s="22"/>
      <c r="C390" s="22"/>
      <c r="D390" s="22"/>
      <c r="E390" s="22"/>
    </row>
    <row r="391" spans="1:5" x14ac:dyDescent="0.2">
      <c r="A391" s="24" t="s">
        <v>107</v>
      </c>
      <c r="B391" s="24"/>
      <c r="C391" s="24"/>
      <c r="D391" s="24"/>
      <c r="E391" s="24"/>
    </row>
    <row r="392" spans="1:5" x14ac:dyDescent="0.2">
      <c r="A392" s="25" t="s">
        <v>86</v>
      </c>
      <c r="B392" s="25" t="s">
        <v>83</v>
      </c>
      <c r="C392" s="25" t="s">
        <v>84</v>
      </c>
      <c r="D392" s="25" t="s">
        <v>85</v>
      </c>
      <c r="E392" s="25" t="s">
        <v>87</v>
      </c>
    </row>
    <row r="393" spans="1:5" x14ac:dyDescent="0.2">
      <c r="A393" s="26">
        <v>3110</v>
      </c>
      <c r="B393" s="22" t="s">
        <v>253</v>
      </c>
      <c r="C393" s="147">
        <v>349564987.38</v>
      </c>
      <c r="D393" s="22"/>
      <c r="E393" s="22" t="str">
        <f>IF(OR(C393&lt;&gt;0,C394&lt;&gt;0,C395&lt;&gt;0),"","SIN INFORMACIÓN QUE REVELAR")</f>
        <v/>
      </c>
    </row>
    <row r="394" spans="1:5" x14ac:dyDescent="0.2">
      <c r="A394" s="26">
        <v>3120</v>
      </c>
      <c r="B394" s="22" t="s">
        <v>384</v>
      </c>
      <c r="C394" s="147">
        <v>22858414.199999999</v>
      </c>
      <c r="D394" s="22"/>
    </row>
    <row r="395" spans="1:5" x14ac:dyDescent="0.2">
      <c r="A395" s="26">
        <v>3130</v>
      </c>
      <c r="B395" s="22" t="s">
        <v>385</v>
      </c>
      <c r="C395" s="147">
        <v>0</v>
      </c>
      <c r="D395" s="22"/>
      <c r="E395" s="22"/>
    </row>
    <row r="396" spans="1:5" x14ac:dyDescent="0.2">
      <c r="A396" s="22"/>
      <c r="B396" s="22"/>
      <c r="C396" s="22"/>
      <c r="D396" s="22"/>
      <c r="E396" s="22"/>
    </row>
    <row r="397" spans="1:5" x14ac:dyDescent="0.2">
      <c r="A397" s="24" t="s">
        <v>108</v>
      </c>
      <c r="B397" s="24"/>
      <c r="C397" s="24"/>
      <c r="D397" s="24"/>
      <c r="E397" s="24"/>
    </row>
    <row r="398" spans="1:5" x14ac:dyDescent="0.2">
      <c r="A398" s="25" t="s">
        <v>86</v>
      </c>
      <c r="B398" s="25" t="s">
        <v>83</v>
      </c>
      <c r="C398" s="25" t="s">
        <v>84</v>
      </c>
      <c r="D398" s="25" t="s">
        <v>386</v>
      </c>
      <c r="E398" s="25"/>
    </row>
    <row r="399" spans="1:5" x14ac:dyDescent="0.2">
      <c r="A399" s="26">
        <v>3210</v>
      </c>
      <c r="B399" s="22" t="s">
        <v>387</v>
      </c>
      <c r="C399" s="147">
        <v>90785543.75</v>
      </c>
      <c r="D399" s="22"/>
      <c r="E399" s="22" t="str">
        <f>IF(OR(C399&lt;&gt;0,C400&lt;&gt;0,C401&lt;&gt;0,C402&lt;&gt;0,C403&lt;&gt;0,C404&lt;&gt;0,C405&lt;&gt;0,C406&lt;&gt;0,C407&lt;&gt;0,C408&lt;&gt;0,C409&lt;&gt;0,C410&lt;&gt;0,C411&lt;&gt;0,C412&lt;&gt;0,C413&lt;&gt;0),"","SIN INFORMACIÓN QUE REVELAR")</f>
        <v/>
      </c>
    </row>
    <row r="400" spans="1:5" x14ac:dyDescent="0.2">
      <c r="A400" s="26">
        <v>3220</v>
      </c>
      <c r="B400" s="22" t="s">
        <v>388</v>
      </c>
      <c r="C400" s="147">
        <v>-60991992.789999999</v>
      </c>
      <c r="D400" s="22"/>
      <c r="E400" s="22"/>
    </row>
    <row r="401" spans="1:5" x14ac:dyDescent="0.2">
      <c r="A401" s="26">
        <v>3230</v>
      </c>
      <c r="B401" s="22" t="s">
        <v>389</v>
      </c>
      <c r="C401" s="147">
        <f>SUM(C402:C405)</f>
        <v>0</v>
      </c>
      <c r="D401" s="22"/>
      <c r="E401" s="22"/>
    </row>
    <row r="402" spans="1:5" x14ac:dyDescent="0.2">
      <c r="A402" s="26">
        <v>3231</v>
      </c>
      <c r="B402" s="22" t="s">
        <v>390</v>
      </c>
      <c r="C402" s="147">
        <v>0</v>
      </c>
      <c r="D402" s="22"/>
      <c r="E402" s="22"/>
    </row>
    <row r="403" spans="1:5" x14ac:dyDescent="0.2">
      <c r="A403" s="26">
        <v>3232</v>
      </c>
      <c r="B403" s="22" t="s">
        <v>391</v>
      </c>
      <c r="C403" s="147">
        <v>0</v>
      </c>
      <c r="D403" s="22"/>
    </row>
    <row r="404" spans="1:5" x14ac:dyDescent="0.2">
      <c r="A404" s="26">
        <v>3233</v>
      </c>
      <c r="B404" s="22" t="s">
        <v>392</v>
      </c>
      <c r="C404" s="147">
        <v>0</v>
      </c>
      <c r="D404" s="22"/>
      <c r="E404" s="22"/>
    </row>
    <row r="405" spans="1:5" x14ac:dyDescent="0.2">
      <c r="A405" s="26">
        <v>3239</v>
      </c>
      <c r="B405" s="22" t="s">
        <v>393</v>
      </c>
      <c r="C405" s="147">
        <v>0</v>
      </c>
      <c r="D405" s="22"/>
      <c r="E405" s="22"/>
    </row>
    <row r="406" spans="1:5" x14ac:dyDescent="0.2">
      <c r="A406" s="26">
        <v>3240</v>
      </c>
      <c r="B406" s="22" t="s">
        <v>394</v>
      </c>
      <c r="C406" s="147">
        <f>SUM(C407:C409)</f>
        <v>0</v>
      </c>
      <c r="D406" s="22"/>
      <c r="E406" s="22"/>
    </row>
    <row r="407" spans="1:5" x14ac:dyDescent="0.2">
      <c r="A407" s="26">
        <v>3241</v>
      </c>
      <c r="B407" s="22" t="s">
        <v>395</v>
      </c>
      <c r="C407" s="147">
        <v>0</v>
      </c>
      <c r="D407" s="22"/>
      <c r="E407" s="22"/>
    </row>
    <row r="408" spans="1:5" x14ac:dyDescent="0.2">
      <c r="A408" s="26">
        <v>3242</v>
      </c>
      <c r="B408" s="22" t="s">
        <v>396</v>
      </c>
      <c r="C408" s="147">
        <v>0</v>
      </c>
      <c r="D408" s="22"/>
      <c r="E408" s="22"/>
    </row>
    <row r="409" spans="1:5" x14ac:dyDescent="0.2">
      <c r="A409" s="26">
        <v>3243</v>
      </c>
      <c r="B409" s="22" t="s">
        <v>397</v>
      </c>
      <c r="C409" s="147">
        <v>0</v>
      </c>
      <c r="D409" s="22"/>
      <c r="E409" s="22"/>
    </row>
    <row r="410" spans="1:5" x14ac:dyDescent="0.2">
      <c r="A410" s="26">
        <v>3250</v>
      </c>
      <c r="B410" s="22" t="s">
        <v>398</v>
      </c>
      <c r="C410" s="147">
        <f>SUM(C411:C413)</f>
        <v>0</v>
      </c>
      <c r="D410" s="22"/>
      <c r="E410" s="22"/>
    </row>
    <row r="411" spans="1:5" x14ac:dyDescent="0.2">
      <c r="A411" s="26">
        <v>3251</v>
      </c>
      <c r="B411" s="22" t="s">
        <v>399</v>
      </c>
      <c r="C411" s="147">
        <v>0</v>
      </c>
      <c r="D411" s="22"/>
      <c r="E411" s="22"/>
    </row>
    <row r="412" spans="1:5" x14ac:dyDescent="0.2">
      <c r="A412" s="26">
        <v>3252</v>
      </c>
      <c r="B412" s="22" t="s">
        <v>400</v>
      </c>
      <c r="C412" s="147">
        <v>0</v>
      </c>
      <c r="D412" s="22"/>
      <c r="E412" s="22"/>
    </row>
    <row r="413" spans="1:5" x14ac:dyDescent="0.2">
      <c r="A413" s="26">
        <v>3253</v>
      </c>
      <c r="B413" s="22" t="s">
        <v>601</v>
      </c>
      <c r="C413" s="147">
        <v>0</v>
      </c>
      <c r="D413" s="22"/>
      <c r="E413" s="22"/>
    </row>
    <row r="415" spans="1:5" x14ac:dyDescent="0.2">
      <c r="A415" s="174" t="s">
        <v>602</v>
      </c>
      <c r="B415" s="174"/>
      <c r="C415" s="174"/>
      <c r="D415" s="20" t="s">
        <v>498</v>
      </c>
      <c r="E415" s="21">
        <v>2025</v>
      </c>
    </row>
    <row r="416" spans="1:5" x14ac:dyDescent="0.2">
      <c r="A416" s="174" t="s">
        <v>505</v>
      </c>
      <c r="B416" s="174"/>
      <c r="C416" s="174"/>
      <c r="D416" s="20" t="s">
        <v>499</v>
      </c>
      <c r="E416" s="21" t="s">
        <v>501</v>
      </c>
    </row>
    <row r="417" spans="1:5" x14ac:dyDescent="0.2">
      <c r="A417" s="174" t="s">
        <v>603</v>
      </c>
      <c r="B417" s="174"/>
      <c r="C417" s="174"/>
      <c r="D417" s="20" t="s">
        <v>500</v>
      </c>
      <c r="E417" s="21">
        <v>2</v>
      </c>
    </row>
    <row r="418" spans="1:5" x14ac:dyDescent="0.2">
      <c r="A418" s="174" t="s">
        <v>516</v>
      </c>
      <c r="B418" s="174"/>
      <c r="C418" s="174"/>
      <c r="D418" s="20"/>
      <c r="E418" s="21"/>
    </row>
    <row r="419" spans="1:5" x14ac:dyDescent="0.2">
      <c r="A419" s="23" t="s">
        <v>116</v>
      </c>
      <c r="B419" s="24"/>
      <c r="C419" s="24"/>
      <c r="D419" s="24"/>
      <c r="E419" s="24"/>
    </row>
    <row r="420" spans="1:5" x14ac:dyDescent="0.2">
      <c r="A420" s="22"/>
      <c r="B420" s="22"/>
      <c r="C420" s="22"/>
      <c r="D420" s="22"/>
      <c r="E420" s="22"/>
    </row>
    <row r="421" spans="1:5" x14ac:dyDescent="0.2">
      <c r="A421" s="24" t="s">
        <v>590</v>
      </c>
      <c r="B421" s="24"/>
      <c r="C421" s="24"/>
      <c r="D421" s="24"/>
      <c r="E421" s="137"/>
    </row>
    <row r="422" spans="1:5" x14ac:dyDescent="0.2">
      <c r="A422" s="25" t="s">
        <v>86</v>
      </c>
      <c r="B422" s="25" t="s">
        <v>83</v>
      </c>
      <c r="C422" s="81">
        <v>2025</v>
      </c>
      <c r="D422" s="81">
        <v>2024</v>
      </c>
      <c r="E422" s="138"/>
    </row>
    <row r="423" spans="1:5" x14ac:dyDescent="0.2">
      <c r="A423" s="26">
        <v>1111</v>
      </c>
      <c r="B423" s="22" t="s">
        <v>401</v>
      </c>
      <c r="C423" s="147">
        <v>0</v>
      </c>
      <c r="D423" s="147">
        <v>0</v>
      </c>
      <c r="E423" s="22" t="str">
        <f>IF(OR(C423&lt;&gt;0,C424&lt;&gt;0,C425&lt;&gt;0,C426&lt;&gt;0,C427&lt;&gt;0,C428&lt;&gt;0,C429&lt;&gt;0,C430&lt;&gt;0),"","SIN INFORMACIÓN QUE REVELAR")</f>
        <v/>
      </c>
    </row>
    <row r="424" spans="1:5" x14ac:dyDescent="0.2">
      <c r="A424" s="26">
        <v>1112</v>
      </c>
      <c r="B424" s="22" t="s">
        <v>402</v>
      </c>
      <c r="C424" s="147">
        <v>112058323.78</v>
      </c>
      <c r="D424" s="147">
        <v>31432477.75</v>
      </c>
      <c r="E424" s="22"/>
    </row>
    <row r="425" spans="1:5" x14ac:dyDescent="0.2">
      <c r="A425" s="26">
        <v>1113</v>
      </c>
      <c r="B425" s="22" t="s">
        <v>403</v>
      </c>
      <c r="C425" s="147">
        <v>0</v>
      </c>
      <c r="D425" s="147">
        <v>0</v>
      </c>
      <c r="E425" s="22"/>
    </row>
    <row r="426" spans="1:5" x14ac:dyDescent="0.2">
      <c r="A426" s="26">
        <v>1114</v>
      </c>
      <c r="B426" s="22" t="s">
        <v>117</v>
      </c>
      <c r="C426" s="147">
        <v>70834.759999999995</v>
      </c>
      <c r="D426" s="147">
        <v>0</v>
      </c>
      <c r="E426" s="22"/>
    </row>
    <row r="427" spans="1:5" x14ac:dyDescent="0.2">
      <c r="A427" s="26">
        <v>1115</v>
      </c>
      <c r="B427" s="22" t="s">
        <v>118</v>
      </c>
      <c r="C427" s="147">
        <v>0</v>
      </c>
      <c r="D427" s="147">
        <v>0</v>
      </c>
      <c r="E427" s="22"/>
    </row>
    <row r="428" spans="1:5" x14ac:dyDescent="0.2">
      <c r="A428" s="26">
        <v>1116</v>
      </c>
      <c r="B428" s="22" t="s">
        <v>404</v>
      </c>
      <c r="C428" s="147">
        <v>0</v>
      </c>
      <c r="D428" s="147">
        <v>0</v>
      </c>
      <c r="E428" s="22"/>
    </row>
    <row r="429" spans="1:5" x14ac:dyDescent="0.2">
      <c r="A429" s="26">
        <v>1119</v>
      </c>
      <c r="B429" s="22" t="s">
        <v>405</v>
      </c>
      <c r="C429" s="147">
        <v>22314.6</v>
      </c>
      <c r="D429" s="147">
        <v>0</v>
      </c>
      <c r="E429" s="22"/>
    </row>
    <row r="430" spans="1:5" x14ac:dyDescent="0.2">
      <c r="A430" s="33">
        <v>1110</v>
      </c>
      <c r="B430" s="34" t="s">
        <v>519</v>
      </c>
      <c r="C430" s="148">
        <f>SUM(C423:C429)</f>
        <v>112151473.14</v>
      </c>
      <c r="D430" s="148">
        <f>SUM(D423:D429)</f>
        <v>31432477.75</v>
      </c>
      <c r="E430" s="22"/>
    </row>
    <row r="431" spans="1:5" x14ac:dyDescent="0.2">
      <c r="A431" s="22"/>
      <c r="B431" s="22"/>
      <c r="C431" s="22"/>
      <c r="D431" s="22"/>
      <c r="E431" s="22"/>
    </row>
    <row r="432" spans="1:5" x14ac:dyDescent="0.2">
      <c r="A432" s="22"/>
      <c r="B432" s="22"/>
      <c r="C432" s="22"/>
      <c r="D432" s="22"/>
      <c r="E432" s="22"/>
    </row>
    <row r="433" spans="1:5" x14ac:dyDescent="0.2">
      <c r="A433" s="24" t="s">
        <v>591</v>
      </c>
      <c r="B433" s="24"/>
      <c r="C433" s="24"/>
      <c r="D433" s="24"/>
      <c r="E433" s="22"/>
    </row>
    <row r="434" spans="1:5" x14ac:dyDescent="0.2">
      <c r="A434" s="25" t="s">
        <v>86</v>
      </c>
      <c r="B434" s="25" t="s">
        <v>83</v>
      </c>
      <c r="C434" s="81">
        <v>2025</v>
      </c>
      <c r="D434" s="81">
        <v>2024</v>
      </c>
      <c r="E434" s="22"/>
    </row>
    <row r="435" spans="1:5" x14ac:dyDescent="0.2">
      <c r="A435" s="33">
        <v>1230</v>
      </c>
      <c r="B435" s="34" t="s">
        <v>149</v>
      </c>
      <c r="C435" s="148">
        <f>SUM(C436:C442)</f>
        <v>0</v>
      </c>
      <c r="D435" s="148">
        <f>SUM(D436:D442)</f>
        <v>6456106.9700000007</v>
      </c>
      <c r="E435" s="22" t="str">
        <f>IF(OR(C435&lt;&gt;0,C436&lt;&gt;0,C437&lt;&gt;0,C438&lt;&gt;0,C439&lt;&gt;0,C440&lt;&gt;0,C441&lt;&gt;0,C442&lt;&gt;0,C443&lt;&gt;0,C444&lt;&gt;0,C445&lt;&gt;0,C446&lt;&gt;0,C447&lt;&gt;0,C448&lt;&gt;0,C449&lt;&gt;0,C450&lt;&gt;0,C451&lt;&gt;0,C452&lt;&gt;0,C453&lt;&gt;0,C454&lt;&gt;0,C455&lt;&gt;0,C456&lt;&gt;0,C457&lt;&gt;0,C458&lt;&gt;0),"","SIN INFORMACIÓN QUE REVELAR")</f>
        <v>SIN INFORMACIÓN QUE REVELAR</v>
      </c>
    </row>
    <row r="436" spans="1:5" x14ac:dyDescent="0.2">
      <c r="A436" s="26">
        <v>1231</v>
      </c>
      <c r="B436" s="22" t="s">
        <v>150</v>
      </c>
      <c r="C436" s="147">
        <v>0</v>
      </c>
      <c r="D436" s="147">
        <v>0</v>
      </c>
      <c r="E436" s="22"/>
    </row>
    <row r="437" spans="1:5" x14ac:dyDescent="0.2">
      <c r="A437" s="26">
        <v>1232</v>
      </c>
      <c r="B437" s="22" t="s">
        <v>151</v>
      </c>
      <c r="C437" s="147">
        <v>0</v>
      </c>
      <c r="D437" s="147">
        <v>0</v>
      </c>
      <c r="E437" s="22"/>
    </row>
    <row r="438" spans="1:5" x14ac:dyDescent="0.2">
      <c r="A438" s="26">
        <v>1233</v>
      </c>
      <c r="B438" s="22" t="s">
        <v>152</v>
      </c>
      <c r="C438" s="147">
        <v>0</v>
      </c>
      <c r="D438" s="147">
        <v>0</v>
      </c>
      <c r="E438" s="22"/>
    </row>
    <row r="439" spans="1:5" x14ac:dyDescent="0.2">
      <c r="A439" s="26">
        <v>1234</v>
      </c>
      <c r="B439" s="22" t="s">
        <v>153</v>
      </c>
      <c r="C439" s="147">
        <v>0</v>
      </c>
      <c r="D439" s="147">
        <v>0</v>
      </c>
      <c r="E439" s="22"/>
    </row>
    <row r="440" spans="1:5" x14ac:dyDescent="0.2">
      <c r="A440" s="26">
        <v>1235</v>
      </c>
      <c r="B440" s="22" t="s">
        <v>154</v>
      </c>
      <c r="C440" s="147">
        <v>0</v>
      </c>
      <c r="D440" s="147">
        <v>1947019.31</v>
      </c>
      <c r="E440" s="22"/>
    </row>
    <row r="441" spans="1:5" x14ac:dyDescent="0.2">
      <c r="A441" s="26">
        <v>1236</v>
      </c>
      <c r="B441" s="22" t="s">
        <v>155</v>
      </c>
      <c r="C441" s="147">
        <v>0</v>
      </c>
      <c r="D441" s="147">
        <v>4509087.66</v>
      </c>
      <c r="E441" s="22"/>
    </row>
    <row r="442" spans="1:5" x14ac:dyDescent="0.2">
      <c r="A442" s="26">
        <v>1239</v>
      </c>
      <c r="B442" s="22" t="s">
        <v>156</v>
      </c>
      <c r="C442" s="147">
        <v>0</v>
      </c>
      <c r="D442" s="147">
        <v>0</v>
      </c>
      <c r="E442" s="22"/>
    </row>
    <row r="443" spans="1:5" x14ac:dyDescent="0.2">
      <c r="A443" s="33">
        <v>1240</v>
      </c>
      <c r="B443" s="34" t="s">
        <v>157</v>
      </c>
      <c r="C443" s="148">
        <f>SUM(C444:C451)</f>
        <v>0</v>
      </c>
      <c r="D443" s="148">
        <f>SUM(D444:D451)</f>
        <v>12094419.09</v>
      </c>
      <c r="E443" s="22"/>
    </row>
    <row r="444" spans="1:5" x14ac:dyDescent="0.2">
      <c r="A444" s="26">
        <v>1241</v>
      </c>
      <c r="B444" s="22" t="s">
        <v>158</v>
      </c>
      <c r="C444" s="147">
        <v>0</v>
      </c>
      <c r="D444" s="147">
        <v>10651292.5</v>
      </c>
      <c r="E444" s="22"/>
    </row>
    <row r="445" spans="1:5" x14ac:dyDescent="0.2">
      <c r="A445" s="26">
        <v>1242</v>
      </c>
      <c r="B445" s="22" t="s">
        <v>159</v>
      </c>
      <c r="C445" s="147">
        <v>0</v>
      </c>
      <c r="D445" s="147">
        <v>142515.38</v>
      </c>
      <c r="E445" s="22"/>
    </row>
    <row r="446" spans="1:5" x14ac:dyDescent="0.2">
      <c r="A446" s="26">
        <v>1243</v>
      </c>
      <c r="B446" s="22" t="s">
        <v>160</v>
      </c>
      <c r="C446" s="147">
        <v>0</v>
      </c>
      <c r="D446" s="147">
        <v>110532.52</v>
      </c>
      <c r="E446" s="22"/>
    </row>
    <row r="447" spans="1:5" x14ac:dyDescent="0.2">
      <c r="A447" s="26">
        <v>1244</v>
      </c>
      <c r="B447" s="22" t="s">
        <v>161</v>
      </c>
      <c r="C447" s="147">
        <v>0</v>
      </c>
      <c r="D447" s="147">
        <v>0</v>
      </c>
      <c r="E447" s="22"/>
    </row>
    <row r="448" spans="1:5" x14ac:dyDescent="0.2">
      <c r="A448" s="26">
        <v>1245</v>
      </c>
      <c r="B448" s="22" t="s">
        <v>162</v>
      </c>
      <c r="C448" s="147">
        <v>0</v>
      </c>
      <c r="D448" s="147">
        <v>0</v>
      </c>
      <c r="E448" s="22"/>
    </row>
    <row r="449" spans="1:5" x14ac:dyDescent="0.2">
      <c r="A449" s="26">
        <v>1246</v>
      </c>
      <c r="B449" s="22" t="s">
        <v>163</v>
      </c>
      <c r="C449" s="147">
        <v>0</v>
      </c>
      <c r="D449" s="147">
        <v>1190078.69</v>
      </c>
      <c r="E449" s="22"/>
    </row>
    <row r="450" spans="1:5" x14ac:dyDescent="0.2">
      <c r="A450" s="26">
        <v>1247</v>
      </c>
      <c r="B450" s="22" t="s">
        <v>164</v>
      </c>
      <c r="C450" s="147">
        <v>0</v>
      </c>
      <c r="D450" s="147">
        <v>0</v>
      </c>
      <c r="E450" s="22"/>
    </row>
    <row r="451" spans="1:5" x14ac:dyDescent="0.2">
      <c r="A451" s="26">
        <v>1248</v>
      </c>
      <c r="B451" s="22" t="s">
        <v>165</v>
      </c>
      <c r="C451" s="147">
        <v>0</v>
      </c>
      <c r="D451" s="147">
        <v>0</v>
      </c>
      <c r="E451" s="22"/>
    </row>
    <row r="452" spans="1:5" x14ac:dyDescent="0.2">
      <c r="A452" s="118">
        <v>1250</v>
      </c>
      <c r="B452" s="119" t="s">
        <v>167</v>
      </c>
      <c r="C452" s="149">
        <f>SUM(C453:C457)</f>
        <v>0</v>
      </c>
      <c r="D452" s="149">
        <f>SUM(D453:D457)</f>
        <v>0</v>
      </c>
      <c r="E452" s="22"/>
    </row>
    <row r="453" spans="1:5" x14ac:dyDescent="0.2">
      <c r="A453" s="120">
        <v>1251</v>
      </c>
      <c r="B453" s="121" t="s">
        <v>168</v>
      </c>
      <c r="C453" s="150">
        <v>0</v>
      </c>
      <c r="D453" s="150">
        <v>0</v>
      </c>
      <c r="E453" s="22"/>
    </row>
    <row r="454" spans="1:5" x14ac:dyDescent="0.2">
      <c r="A454" s="120">
        <v>1252</v>
      </c>
      <c r="B454" s="121" t="s">
        <v>169</v>
      </c>
      <c r="C454" s="150">
        <v>0</v>
      </c>
      <c r="D454" s="150">
        <v>0</v>
      </c>
      <c r="E454" s="22"/>
    </row>
    <row r="455" spans="1:5" x14ac:dyDescent="0.2">
      <c r="A455" s="120">
        <v>1253</v>
      </c>
      <c r="B455" s="121" t="s">
        <v>170</v>
      </c>
      <c r="C455" s="150">
        <v>0</v>
      </c>
      <c r="D455" s="150">
        <v>0</v>
      </c>
      <c r="E455" s="22"/>
    </row>
    <row r="456" spans="1:5" x14ac:dyDescent="0.2">
      <c r="A456" s="120">
        <v>1254</v>
      </c>
      <c r="B456" s="121" t="s">
        <v>171</v>
      </c>
      <c r="C456" s="150">
        <v>0</v>
      </c>
      <c r="D456" s="150">
        <v>0</v>
      </c>
      <c r="E456" s="22"/>
    </row>
    <row r="457" spans="1:5" x14ac:dyDescent="0.2">
      <c r="A457" s="120">
        <v>1259</v>
      </c>
      <c r="B457" s="121" t="s">
        <v>172</v>
      </c>
      <c r="C457" s="150">
        <v>0</v>
      </c>
      <c r="D457" s="150">
        <v>0</v>
      </c>
      <c r="E457" s="22"/>
    </row>
    <row r="458" spans="1:5" x14ac:dyDescent="0.2">
      <c r="A458" s="22"/>
      <c r="B458" s="82" t="s">
        <v>520</v>
      </c>
      <c r="C458" s="148">
        <f>C435+C443+C452</f>
        <v>0</v>
      </c>
      <c r="D458" s="148">
        <f>D435+D443+D452</f>
        <v>18550526.060000002</v>
      </c>
      <c r="E458" s="22"/>
    </row>
    <row r="459" spans="1:5" x14ac:dyDescent="0.2">
      <c r="A459" s="22"/>
      <c r="B459" s="22"/>
      <c r="C459" s="22"/>
      <c r="D459" s="22"/>
      <c r="E459" s="136"/>
    </row>
    <row r="460" spans="1:5" x14ac:dyDescent="0.2">
      <c r="A460" s="24" t="s">
        <v>592</v>
      </c>
      <c r="B460" s="24"/>
      <c r="C460" s="24"/>
      <c r="D460" s="24"/>
      <c r="E460" s="137"/>
    </row>
    <row r="461" spans="1:5" x14ac:dyDescent="0.2">
      <c r="A461" s="25" t="s">
        <v>86</v>
      </c>
      <c r="B461" s="25" t="s">
        <v>83</v>
      </c>
      <c r="C461" s="81">
        <v>2025</v>
      </c>
      <c r="D461" s="81">
        <v>2024</v>
      </c>
      <c r="E461" s="138"/>
    </row>
    <row r="462" spans="1:5" x14ac:dyDescent="0.2">
      <c r="A462" s="33">
        <v>3210</v>
      </c>
      <c r="B462" s="34" t="s">
        <v>521</v>
      </c>
      <c r="C462" s="148">
        <v>90785543.75</v>
      </c>
      <c r="D462" s="148">
        <v>1810989.84</v>
      </c>
      <c r="E462" s="136" t="str">
        <f>IF(OR(C462&lt;&gt;0,C463&lt;&gt;0,C464&lt;&gt;0,C465&lt;&gt;0,C466&lt;&gt;0,C467&lt;&gt;0,C468&lt;&gt;0,C469&lt;&gt;0,C470&lt;&gt;0,C471&lt;&gt;0,C472&lt;&gt;0,C473&lt;&gt;0,C474&lt;&gt;0,C475&lt;&gt;0,C476&lt;&gt;0,C477&lt;&gt;0,C478&lt;&gt;0,C479&lt;&gt;0,C480&lt;&gt;0,C481&lt;&gt;0,C482&lt;&gt;0,C483&lt;&gt;0,C484&lt;&gt;0,C485&lt;&gt;0,C486&lt;&gt;0,C487&lt;&gt;0,C488&lt;&gt;0,C489&lt;&gt;0,C490&lt;&gt;0,C491&lt;&gt;0,C492&lt;&gt;0,C493&lt;&gt;0,C494&lt;&gt;0,C495&lt;&gt;0,C496&lt;&gt;0,C497&lt;&gt;0,C498&lt;&gt;0,C499&lt;&gt;0,C500&lt;&gt;0,C501&lt;&gt;0,C502&lt;&gt;0,C503&lt;&gt;0,C504&lt;&gt;0,C505&lt;&gt;0,C506&lt;&gt;0,C507&lt;&gt;0,C508&lt;&gt;0,C509&lt;&gt;0,C510&lt;&gt;0,C511&lt;&gt;0,C512&lt;&gt;0,C513&lt;&gt;0,C514&lt;&gt;0,C515&lt;&gt;0,C516&lt;&gt;0,C517&lt;&gt;0,C518&lt;&gt;0,C519&lt;&gt;0,C520&lt;&gt;0,C521&lt;&gt;0,C522&lt;&gt;0,C523&lt;&gt;0,C524&lt;&gt;0,C525&lt;&gt;0,C526&lt;&gt;0,C527&lt;&gt;0,C528&lt;&gt;0,C529&lt;&gt;0,C530&lt;&gt;0,C531&lt;&gt;0,C532&lt;&gt;0,C533&lt;&gt;0,C534&lt;&gt;0,C535&lt;&gt;0,C536&lt;&gt;0,C537&lt;&gt;0,C538&lt;&gt;0,C539&lt;&gt;0,C540&lt;&gt;0,C541&lt;&gt;0,C542&lt;&gt;0,C543&lt;&gt;0,C544&lt;&gt;0,C545&lt;&gt;0,C546&lt;&gt;0,C547&lt;&gt;0,C548&lt;&gt;0,C549&lt;&gt;0,C550&lt;&gt;0,C551&lt;&gt;0,C552&lt;&gt;0,C553&lt;&gt;0,C554&lt;&gt;0,C555&lt;&gt;0,C556&lt;&gt;0,C557&lt;&gt;0,C558&lt;&gt;0,C559&lt;&gt;0),"","SIN INFORMACIÓN QUE REVELAR")</f>
        <v/>
      </c>
    </row>
    <row r="463" spans="1:5" x14ac:dyDescent="0.2">
      <c r="A463" s="26"/>
      <c r="B463" s="82" t="s">
        <v>510</v>
      </c>
      <c r="C463" s="148">
        <f>C468+C480+C508+C511+C464</f>
        <v>0.1</v>
      </c>
      <c r="D463" s="148">
        <f>D468+D480+D508+D511+D464</f>
        <v>5764962.9400000004</v>
      </c>
      <c r="E463" s="22"/>
    </row>
    <row r="464" spans="1:5" x14ac:dyDescent="0.2">
      <c r="A464" s="96">
        <v>5100</v>
      </c>
      <c r="B464" s="97" t="s">
        <v>278</v>
      </c>
      <c r="C464" s="151">
        <f>SUM(C467+C465)</f>
        <v>0</v>
      </c>
      <c r="D464" s="151">
        <f>SUM(D467+D465)</f>
        <v>0</v>
      </c>
      <c r="E464" s="22"/>
    </row>
    <row r="465" spans="1:5" x14ac:dyDescent="0.2">
      <c r="A465" s="123">
        <v>5120</v>
      </c>
      <c r="B465" s="134" t="s">
        <v>145</v>
      </c>
      <c r="C465" s="152">
        <f>C466</f>
        <v>0</v>
      </c>
      <c r="D465" s="152">
        <f>D466</f>
        <v>0</v>
      </c>
      <c r="E465" s="22"/>
    </row>
    <row r="466" spans="1:5" x14ac:dyDescent="0.2">
      <c r="A466" s="116">
        <v>5120</v>
      </c>
      <c r="B466" s="135" t="s">
        <v>145</v>
      </c>
      <c r="C466" s="146">
        <v>0</v>
      </c>
      <c r="D466" s="146">
        <v>0</v>
      </c>
      <c r="E466" s="22"/>
    </row>
    <row r="467" spans="1:5" x14ac:dyDescent="0.2">
      <c r="A467" s="98">
        <v>5130</v>
      </c>
      <c r="B467" s="99" t="s">
        <v>540</v>
      </c>
      <c r="C467" s="153">
        <v>0</v>
      </c>
      <c r="D467" s="153">
        <v>0</v>
      </c>
      <c r="E467" s="22"/>
    </row>
    <row r="468" spans="1:5" x14ac:dyDescent="0.2">
      <c r="A468" s="33">
        <v>5400</v>
      </c>
      <c r="B468" s="34" t="s">
        <v>343</v>
      </c>
      <c r="C468" s="148">
        <f>C469+C471+C473+C475+C477</f>
        <v>0</v>
      </c>
      <c r="D468" s="148">
        <f>D469+D471+D473+D475+D477</f>
        <v>0</v>
      </c>
      <c r="E468" s="22"/>
    </row>
    <row r="469" spans="1:5" x14ac:dyDescent="0.2">
      <c r="A469" s="26">
        <v>5410</v>
      </c>
      <c r="B469" s="22" t="s">
        <v>511</v>
      </c>
      <c r="C469" s="147">
        <f>C470</f>
        <v>0</v>
      </c>
      <c r="D469" s="147">
        <f>D470</f>
        <v>0</v>
      </c>
      <c r="E469" s="22"/>
    </row>
    <row r="470" spans="1:5" x14ac:dyDescent="0.2">
      <c r="A470" s="26">
        <v>5411</v>
      </c>
      <c r="B470" s="22" t="s">
        <v>345</v>
      </c>
      <c r="C470" s="147">
        <v>0</v>
      </c>
      <c r="D470" s="147">
        <v>0</v>
      </c>
      <c r="E470" s="22"/>
    </row>
    <row r="471" spans="1:5" x14ac:dyDescent="0.2">
      <c r="A471" s="26">
        <v>5420</v>
      </c>
      <c r="B471" s="22" t="s">
        <v>512</v>
      </c>
      <c r="C471" s="147">
        <f>C472</f>
        <v>0</v>
      </c>
      <c r="D471" s="147">
        <f>D472</f>
        <v>0</v>
      </c>
      <c r="E471" s="22"/>
    </row>
    <row r="472" spans="1:5" x14ac:dyDescent="0.2">
      <c r="A472" s="26">
        <v>5421</v>
      </c>
      <c r="B472" s="22" t="s">
        <v>348</v>
      </c>
      <c r="C472" s="147">
        <v>0</v>
      </c>
      <c r="D472" s="147">
        <v>0</v>
      </c>
      <c r="E472" s="22"/>
    </row>
    <row r="473" spans="1:5" x14ac:dyDescent="0.2">
      <c r="A473" s="26">
        <v>5430</v>
      </c>
      <c r="B473" s="22" t="s">
        <v>513</v>
      </c>
      <c r="C473" s="147">
        <f>C474</f>
        <v>0</v>
      </c>
      <c r="D473" s="147">
        <f>D474</f>
        <v>0</v>
      </c>
      <c r="E473" s="22"/>
    </row>
    <row r="474" spans="1:5" x14ac:dyDescent="0.2">
      <c r="A474" s="26">
        <v>5431</v>
      </c>
      <c r="B474" s="22" t="s">
        <v>351</v>
      </c>
      <c r="C474" s="147">
        <v>0</v>
      </c>
      <c r="D474" s="147">
        <v>0</v>
      </c>
      <c r="E474" s="22"/>
    </row>
    <row r="475" spans="1:5" x14ac:dyDescent="0.2">
      <c r="A475" s="26">
        <v>5440</v>
      </c>
      <c r="B475" s="22" t="s">
        <v>514</v>
      </c>
      <c r="C475" s="147">
        <f>C476</f>
        <v>0</v>
      </c>
      <c r="D475" s="147">
        <f>D476</f>
        <v>0</v>
      </c>
      <c r="E475" s="22"/>
    </row>
    <row r="476" spans="1:5" x14ac:dyDescent="0.2">
      <c r="A476" s="26">
        <v>5441</v>
      </c>
      <c r="B476" s="22" t="s">
        <v>514</v>
      </c>
      <c r="C476" s="147">
        <v>0</v>
      </c>
      <c r="D476" s="147">
        <v>0</v>
      </c>
      <c r="E476" s="22"/>
    </row>
    <row r="477" spans="1:5" x14ac:dyDescent="0.2">
      <c r="A477" s="26">
        <v>5450</v>
      </c>
      <c r="B477" s="22" t="s">
        <v>515</v>
      </c>
      <c r="C477" s="147">
        <f>SUM(C478:C479)</f>
        <v>0</v>
      </c>
      <c r="D477" s="147">
        <f>SUM(D478:D479)</f>
        <v>0</v>
      </c>
      <c r="E477" s="22"/>
    </row>
    <row r="478" spans="1:5" x14ac:dyDescent="0.2">
      <c r="A478" s="26">
        <v>5451</v>
      </c>
      <c r="B478" s="22" t="s">
        <v>355</v>
      </c>
      <c r="C478" s="147">
        <v>0</v>
      </c>
      <c r="D478" s="147">
        <v>0</v>
      </c>
      <c r="E478" s="22"/>
    </row>
    <row r="479" spans="1:5" x14ac:dyDescent="0.2">
      <c r="A479" s="26">
        <v>5452</v>
      </c>
      <c r="B479" s="22" t="s">
        <v>356</v>
      </c>
      <c r="C479" s="147">
        <v>0</v>
      </c>
      <c r="D479" s="147">
        <v>0</v>
      </c>
      <c r="E479" s="22"/>
    </row>
    <row r="480" spans="1:5" x14ac:dyDescent="0.2">
      <c r="A480" s="33">
        <v>5500</v>
      </c>
      <c r="B480" s="34" t="s">
        <v>357</v>
      </c>
      <c r="C480" s="148">
        <f>C481+C490+C493+C499</f>
        <v>0.1</v>
      </c>
      <c r="D480" s="148">
        <f>D481+D490+D493+D499</f>
        <v>5764962.9400000004</v>
      </c>
      <c r="E480" s="22"/>
    </row>
    <row r="481" spans="1:5" x14ac:dyDescent="0.2">
      <c r="A481" s="26">
        <v>5510</v>
      </c>
      <c r="B481" s="22" t="s">
        <v>358</v>
      </c>
      <c r="C481" s="147">
        <f>SUM(C482:C489)</f>
        <v>0</v>
      </c>
      <c r="D481" s="147">
        <f>SUM(D482:D489)</f>
        <v>5764963.75</v>
      </c>
      <c r="E481" s="22"/>
    </row>
    <row r="482" spans="1:5" x14ac:dyDescent="0.2">
      <c r="A482" s="26">
        <v>5511</v>
      </c>
      <c r="B482" s="22" t="s">
        <v>359</v>
      </c>
      <c r="C482" s="147">
        <v>0</v>
      </c>
      <c r="D482" s="147">
        <v>0</v>
      </c>
      <c r="E482" s="22"/>
    </row>
    <row r="483" spans="1:5" x14ac:dyDescent="0.2">
      <c r="A483" s="26">
        <v>5512</v>
      </c>
      <c r="B483" s="22" t="s">
        <v>360</v>
      </c>
      <c r="C483" s="147">
        <v>0</v>
      </c>
      <c r="D483" s="147">
        <v>0</v>
      </c>
      <c r="E483" s="22"/>
    </row>
    <row r="484" spans="1:5" x14ac:dyDescent="0.2">
      <c r="A484" s="26">
        <v>5513</v>
      </c>
      <c r="B484" s="22" t="s">
        <v>361</v>
      </c>
      <c r="C484" s="147">
        <v>0</v>
      </c>
      <c r="D484" s="147">
        <v>0</v>
      </c>
      <c r="E484" s="22"/>
    </row>
    <row r="485" spans="1:5" x14ac:dyDescent="0.2">
      <c r="A485" s="26">
        <v>5514</v>
      </c>
      <c r="B485" s="22" t="s">
        <v>362</v>
      </c>
      <c r="C485" s="147">
        <v>0</v>
      </c>
      <c r="D485" s="147">
        <v>0</v>
      </c>
      <c r="E485" s="22"/>
    </row>
    <row r="486" spans="1:5" x14ac:dyDescent="0.2">
      <c r="A486" s="26">
        <v>5515</v>
      </c>
      <c r="B486" s="22" t="s">
        <v>363</v>
      </c>
      <c r="C486" s="147">
        <v>0</v>
      </c>
      <c r="D486" s="147">
        <v>5764963.75</v>
      </c>
      <c r="E486" s="22"/>
    </row>
    <row r="487" spans="1:5" x14ac:dyDescent="0.2">
      <c r="A487" s="26">
        <v>5516</v>
      </c>
      <c r="B487" s="22" t="s">
        <v>364</v>
      </c>
      <c r="C487" s="147">
        <v>0</v>
      </c>
      <c r="D487" s="147">
        <v>0</v>
      </c>
      <c r="E487" s="22"/>
    </row>
    <row r="488" spans="1:5" x14ac:dyDescent="0.2">
      <c r="A488" s="26">
        <v>5517</v>
      </c>
      <c r="B488" s="22" t="s">
        <v>365</v>
      </c>
      <c r="C488" s="147">
        <v>0</v>
      </c>
      <c r="D488" s="147">
        <v>0</v>
      </c>
      <c r="E488" s="22"/>
    </row>
    <row r="489" spans="1:5" x14ac:dyDescent="0.2">
      <c r="A489" s="26">
        <v>5518</v>
      </c>
      <c r="B489" s="22" t="s">
        <v>41</v>
      </c>
      <c r="C489" s="147">
        <v>0</v>
      </c>
      <c r="D489" s="147">
        <v>0</v>
      </c>
      <c r="E489" s="22"/>
    </row>
    <row r="490" spans="1:5" x14ac:dyDescent="0.2">
      <c r="A490" s="26">
        <v>5520</v>
      </c>
      <c r="B490" s="22" t="s">
        <v>40</v>
      </c>
      <c r="C490" s="147">
        <f>SUM(C491:C492)</f>
        <v>0</v>
      </c>
      <c r="D490" s="147">
        <f>SUM(D491:D492)</f>
        <v>0</v>
      </c>
      <c r="E490" s="22"/>
    </row>
    <row r="491" spans="1:5" x14ac:dyDescent="0.2">
      <c r="A491" s="26">
        <v>5521</v>
      </c>
      <c r="B491" s="22" t="s">
        <v>366</v>
      </c>
      <c r="C491" s="147">
        <v>0</v>
      </c>
      <c r="D491" s="147">
        <v>0</v>
      </c>
      <c r="E491" s="22"/>
    </row>
    <row r="492" spans="1:5" x14ac:dyDescent="0.2">
      <c r="A492" s="26">
        <v>5522</v>
      </c>
      <c r="B492" s="22" t="s">
        <v>367</v>
      </c>
      <c r="C492" s="147">
        <v>0</v>
      </c>
      <c r="D492" s="147">
        <v>0</v>
      </c>
      <c r="E492" s="22"/>
    </row>
    <row r="493" spans="1:5" x14ac:dyDescent="0.2">
      <c r="A493" s="26">
        <v>5530</v>
      </c>
      <c r="B493" s="22" t="s">
        <v>368</v>
      </c>
      <c r="C493" s="147">
        <f>SUM(C494:C498)</f>
        <v>0</v>
      </c>
      <c r="D493" s="147">
        <f>SUM(D494:D498)</f>
        <v>0</v>
      </c>
      <c r="E493" s="22"/>
    </row>
    <row r="494" spans="1:5" x14ac:dyDescent="0.2">
      <c r="A494" s="26">
        <v>5531</v>
      </c>
      <c r="B494" s="22" t="s">
        <v>369</v>
      </c>
      <c r="C494" s="147">
        <v>0</v>
      </c>
      <c r="D494" s="147">
        <v>0</v>
      </c>
      <c r="E494" s="22"/>
    </row>
    <row r="495" spans="1:5" x14ac:dyDescent="0.2">
      <c r="A495" s="26">
        <v>5532</v>
      </c>
      <c r="B495" s="22" t="s">
        <v>370</v>
      </c>
      <c r="C495" s="147">
        <v>0</v>
      </c>
      <c r="D495" s="147">
        <v>0</v>
      </c>
      <c r="E495" s="22"/>
    </row>
    <row r="496" spans="1:5" x14ac:dyDescent="0.2">
      <c r="A496" s="26">
        <v>5533</v>
      </c>
      <c r="B496" s="22" t="s">
        <v>371</v>
      </c>
      <c r="C496" s="147">
        <v>0</v>
      </c>
      <c r="D496" s="147">
        <v>0</v>
      </c>
      <c r="E496" s="22"/>
    </row>
    <row r="497" spans="1:5" x14ac:dyDescent="0.2">
      <c r="A497" s="26">
        <v>5534</v>
      </c>
      <c r="B497" s="22" t="s">
        <v>372</v>
      </c>
      <c r="C497" s="147">
        <v>0</v>
      </c>
      <c r="D497" s="147">
        <v>0</v>
      </c>
      <c r="E497" s="22"/>
    </row>
    <row r="498" spans="1:5" x14ac:dyDescent="0.2">
      <c r="A498" s="26">
        <v>5535</v>
      </c>
      <c r="B498" s="22" t="s">
        <v>373</v>
      </c>
      <c r="C498" s="147">
        <v>0</v>
      </c>
      <c r="D498" s="147">
        <v>0</v>
      </c>
      <c r="E498" s="22"/>
    </row>
    <row r="499" spans="1:5" x14ac:dyDescent="0.2">
      <c r="A499" s="26">
        <v>5590</v>
      </c>
      <c r="B499" s="22" t="s">
        <v>374</v>
      </c>
      <c r="C499" s="147">
        <f>SUM(C500:C507)</f>
        <v>0.1</v>
      </c>
      <c r="D499" s="147">
        <f>SUM(D500:D507)</f>
        <v>-0.81</v>
      </c>
      <c r="E499" s="22"/>
    </row>
    <row r="500" spans="1:5" x14ac:dyDescent="0.2">
      <c r="A500" s="26">
        <v>5591</v>
      </c>
      <c r="B500" s="22" t="s">
        <v>375</v>
      </c>
      <c r="C500" s="147">
        <v>0</v>
      </c>
      <c r="D500" s="147">
        <v>0</v>
      </c>
      <c r="E500" s="22"/>
    </row>
    <row r="501" spans="1:5" x14ac:dyDescent="0.2">
      <c r="A501" s="26">
        <v>5592</v>
      </c>
      <c r="B501" s="22" t="s">
        <v>376</v>
      </c>
      <c r="C501" s="147">
        <v>0</v>
      </c>
      <c r="D501" s="147">
        <v>0</v>
      </c>
      <c r="E501" s="22"/>
    </row>
    <row r="502" spans="1:5" x14ac:dyDescent="0.2">
      <c r="A502" s="26">
        <v>5593</v>
      </c>
      <c r="B502" s="22" t="s">
        <v>377</v>
      </c>
      <c r="C502" s="147">
        <v>0</v>
      </c>
      <c r="D502" s="147">
        <v>0</v>
      </c>
      <c r="E502" s="22"/>
    </row>
    <row r="503" spans="1:5" x14ac:dyDescent="0.2">
      <c r="A503" s="26">
        <v>5594</v>
      </c>
      <c r="B503" s="22" t="s">
        <v>378</v>
      </c>
      <c r="C503" s="147">
        <v>0</v>
      </c>
      <c r="D503" s="147">
        <v>0</v>
      </c>
      <c r="E503" s="22"/>
    </row>
    <row r="504" spans="1:5" x14ac:dyDescent="0.2">
      <c r="A504" s="26">
        <v>5595</v>
      </c>
      <c r="B504" s="22" t="s">
        <v>379</v>
      </c>
      <c r="C504" s="147">
        <v>0</v>
      </c>
      <c r="D504" s="147">
        <v>0</v>
      </c>
      <c r="E504" s="22"/>
    </row>
    <row r="505" spans="1:5" x14ac:dyDescent="0.2">
      <c r="A505" s="26">
        <v>5596</v>
      </c>
      <c r="B505" s="22" t="s">
        <v>274</v>
      </c>
      <c r="C505" s="147">
        <v>0</v>
      </c>
      <c r="D505" s="147">
        <v>0</v>
      </c>
      <c r="E505" s="22"/>
    </row>
    <row r="506" spans="1:5" x14ac:dyDescent="0.2">
      <c r="A506" s="26">
        <v>5597</v>
      </c>
      <c r="B506" s="22" t="s">
        <v>380</v>
      </c>
      <c r="C506" s="147">
        <v>0</v>
      </c>
      <c r="D506" s="147">
        <v>0</v>
      </c>
      <c r="E506" s="22"/>
    </row>
    <row r="507" spans="1:5" x14ac:dyDescent="0.2">
      <c r="A507" s="26">
        <v>5599</v>
      </c>
      <c r="B507" s="22" t="s">
        <v>381</v>
      </c>
      <c r="C507" s="147">
        <v>0.1</v>
      </c>
      <c r="D507" s="147">
        <v>-0.81</v>
      </c>
      <c r="E507" s="22"/>
    </row>
    <row r="508" spans="1:5" x14ac:dyDescent="0.2">
      <c r="A508" s="33">
        <v>5600</v>
      </c>
      <c r="B508" s="34" t="s">
        <v>39</v>
      </c>
      <c r="C508" s="148">
        <f>C509</f>
        <v>0</v>
      </c>
      <c r="D508" s="148">
        <f>D509</f>
        <v>0</v>
      </c>
      <c r="E508" s="22"/>
    </row>
    <row r="509" spans="1:5" x14ac:dyDescent="0.2">
      <c r="A509" s="26">
        <v>5610</v>
      </c>
      <c r="B509" s="22" t="s">
        <v>382</v>
      </c>
      <c r="C509" s="147">
        <f>C510</f>
        <v>0</v>
      </c>
      <c r="D509" s="147">
        <f>D510</f>
        <v>0</v>
      </c>
      <c r="E509" s="22"/>
    </row>
    <row r="510" spans="1:5" x14ac:dyDescent="0.2">
      <c r="A510" s="26">
        <v>5611</v>
      </c>
      <c r="B510" s="22" t="s">
        <v>383</v>
      </c>
      <c r="C510" s="147">
        <v>0</v>
      </c>
      <c r="D510" s="147">
        <v>0</v>
      </c>
      <c r="E510" s="22"/>
    </row>
    <row r="511" spans="1:5" x14ac:dyDescent="0.2">
      <c r="A511" s="33">
        <v>2110</v>
      </c>
      <c r="B511" s="85" t="s">
        <v>522</v>
      </c>
      <c r="C511" s="148">
        <f>SUM(C512:C516)</f>
        <v>0</v>
      </c>
      <c r="D511" s="148">
        <f>SUM(D512:D516)</f>
        <v>0</v>
      </c>
      <c r="E511" s="22"/>
    </row>
    <row r="512" spans="1:5" x14ac:dyDescent="0.2">
      <c r="A512" s="26">
        <v>2111</v>
      </c>
      <c r="B512" s="22" t="s">
        <v>523</v>
      </c>
      <c r="C512" s="147">
        <v>0</v>
      </c>
      <c r="D512" s="147">
        <v>0</v>
      </c>
      <c r="E512" s="22"/>
    </row>
    <row r="513" spans="1:5" x14ac:dyDescent="0.2">
      <c r="A513" s="26">
        <v>2112</v>
      </c>
      <c r="B513" s="22" t="s">
        <v>524</v>
      </c>
      <c r="C513" s="147">
        <v>0</v>
      </c>
      <c r="D513" s="147">
        <v>0</v>
      </c>
      <c r="E513" s="22"/>
    </row>
    <row r="514" spans="1:5" x14ac:dyDescent="0.2">
      <c r="A514" s="26">
        <v>2112</v>
      </c>
      <c r="B514" s="22" t="s">
        <v>525</v>
      </c>
      <c r="C514" s="147">
        <v>0</v>
      </c>
      <c r="D514" s="147">
        <v>0</v>
      </c>
      <c r="E514" s="22"/>
    </row>
    <row r="515" spans="1:5" x14ac:dyDescent="0.2">
      <c r="A515" s="26">
        <v>2115</v>
      </c>
      <c r="B515" s="22" t="s">
        <v>526</v>
      </c>
      <c r="C515" s="147">
        <v>0</v>
      </c>
      <c r="D515" s="147">
        <v>0</v>
      </c>
      <c r="E515" s="22"/>
    </row>
    <row r="516" spans="1:5" x14ac:dyDescent="0.2">
      <c r="A516" s="26">
        <v>2114</v>
      </c>
      <c r="B516" s="22" t="s">
        <v>527</v>
      </c>
      <c r="C516" s="147">
        <v>0</v>
      </c>
      <c r="D516" s="147">
        <v>0</v>
      </c>
      <c r="E516" s="22"/>
    </row>
    <row r="517" spans="1:5" x14ac:dyDescent="0.2">
      <c r="A517" s="26"/>
      <c r="B517" s="82" t="s">
        <v>528</v>
      </c>
      <c r="C517" s="148">
        <f>+C518</f>
        <v>0</v>
      </c>
      <c r="D517" s="148">
        <f>+D518</f>
        <v>0</v>
      </c>
      <c r="E517" s="22"/>
    </row>
    <row r="518" spans="1:5" x14ac:dyDescent="0.2">
      <c r="A518" s="96">
        <v>3100</v>
      </c>
      <c r="B518" s="100" t="s">
        <v>541</v>
      </c>
      <c r="C518" s="154">
        <f>SUM(C519:C522)</f>
        <v>0</v>
      </c>
      <c r="D518" s="154">
        <f>SUM(D519:D522)</f>
        <v>0</v>
      </c>
      <c r="E518" s="22"/>
    </row>
    <row r="519" spans="1:5" x14ac:dyDescent="0.2">
      <c r="A519" s="98"/>
      <c r="B519" s="101" t="s">
        <v>542</v>
      </c>
      <c r="C519" s="155">
        <v>0</v>
      </c>
      <c r="D519" s="155">
        <v>0</v>
      </c>
      <c r="E519" s="22"/>
    </row>
    <row r="520" spans="1:5" x14ac:dyDescent="0.2">
      <c r="A520" s="98"/>
      <c r="B520" s="101" t="s">
        <v>543</v>
      </c>
      <c r="C520" s="155">
        <v>0</v>
      </c>
      <c r="D520" s="155">
        <v>0</v>
      </c>
      <c r="E520" s="22"/>
    </row>
    <row r="521" spans="1:5" x14ac:dyDescent="0.2">
      <c r="A521" s="98"/>
      <c r="B521" s="101" t="s">
        <v>544</v>
      </c>
      <c r="C521" s="155">
        <v>0</v>
      </c>
      <c r="D521" s="155">
        <v>0</v>
      </c>
      <c r="E521" s="22"/>
    </row>
    <row r="522" spans="1:5" x14ac:dyDescent="0.2">
      <c r="A522" s="98"/>
      <c r="B522" s="101" t="s">
        <v>545</v>
      </c>
      <c r="C522" s="155">
        <v>0</v>
      </c>
      <c r="D522" s="155">
        <v>0</v>
      </c>
      <c r="E522" s="22"/>
    </row>
    <row r="523" spans="1:5" x14ac:dyDescent="0.2">
      <c r="A523" s="98"/>
      <c r="B523" s="102" t="s">
        <v>546</v>
      </c>
      <c r="C523" s="151">
        <f>+C524</f>
        <v>0</v>
      </c>
      <c r="D523" s="151">
        <f>+D524</f>
        <v>0</v>
      </c>
      <c r="E523" s="22"/>
    </row>
    <row r="524" spans="1:5" x14ac:dyDescent="0.2">
      <c r="A524" s="96">
        <v>1270</v>
      </c>
      <c r="B524" s="97" t="s">
        <v>173</v>
      </c>
      <c r="C524" s="154">
        <f>+C525</f>
        <v>0</v>
      </c>
      <c r="D524" s="154">
        <f>+D525</f>
        <v>0</v>
      </c>
      <c r="E524" s="22"/>
    </row>
    <row r="525" spans="1:5" x14ac:dyDescent="0.2">
      <c r="A525" s="98">
        <v>1273</v>
      </c>
      <c r="B525" s="99" t="s">
        <v>547</v>
      </c>
      <c r="C525" s="155">
        <v>0</v>
      </c>
      <c r="D525" s="155">
        <v>0</v>
      </c>
      <c r="E525" s="22"/>
    </row>
    <row r="526" spans="1:5" x14ac:dyDescent="0.2">
      <c r="A526" s="98"/>
      <c r="B526" s="102" t="s">
        <v>548</v>
      </c>
      <c r="C526" s="151">
        <f>+C527+C549</f>
        <v>12789.77</v>
      </c>
      <c r="D526" s="151">
        <f>+D527+D549</f>
        <v>59.74</v>
      </c>
      <c r="E526" s="22"/>
    </row>
    <row r="527" spans="1:5" x14ac:dyDescent="0.2">
      <c r="A527" s="96">
        <v>4300</v>
      </c>
      <c r="B527" s="100" t="s">
        <v>596</v>
      </c>
      <c r="C527" s="154">
        <f>C541+C528+C531+C537+C539</f>
        <v>12789.77</v>
      </c>
      <c r="D527" s="156">
        <f>D541+D528+D531+D537+D539</f>
        <v>59.74</v>
      </c>
      <c r="E527" s="22"/>
    </row>
    <row r="528" spans="1:5" x14ac:dyDescent="0.2">
      <c r="A528" s="96">
        <v>4310</v>
      </c>
      <c r="B528" s="100" t="s">
        <v>261</v>
      </c>
      <c r="C528" s="154">
        <f>SUM(C529:C530)</f>
        <v>0</v>
      </c>
      <c r="D528" s="154">
        <f>SUM(D529:D530)</f>
        <v>0</v>
      </c>
      <c r="E528" s="22"/>
    </row>
    <row r="529" spans="1:5" x14ac:dyDescent="0.2">
      <c r="A529" s="98">
        <v>4311</v>
      </c>
      <c r="B529" s="101" t="s">
        <v>430</v>
      </c>
      <c r="C529" s="155">
        <v>0</v>
      </c>
      <c r="D529" s="157">
        <v>0</v>
      </c>
      <c r="E529" s="22"/>
    </row>
    <row r="530" spans="1:5" x14ac:dyDescent="0.2">
      <c r="A530" s="98">
        <v>4319</v>
      </c>
      <c r="B530" s="101" t="s">
        <v>262</v>
      </c>
      <c r="C530" s="155">
        <v>0</v>
      </c>
      <c r="D530" s="157">
        <v>0</v>
      </c>
      <c r="E530" s="22"/>
    </row>
    <row r="531" spans="1:5" x14ac:dyDescent="0.2">
      <c r="A531" s="96">
        <v>4320</v>
      </c>
      <c r="B531" s="100" t="s">
        <v>263</v>
      </c>
      <c r="C531" s="154">
        <f>SUM(C532:C536)</f>
        <v>0</v>
      </c>
      <c r="D531" s="154">
        <f>SUM(D532:D536)</f>
        <v>0</v>
      </c>
      <c r="E531" s="22"/>
    </row>
    <row r="532" spans="1:5" x14ac:dyDescent="0.2">
      <c r="A532" s="98">
        <v>4321</v>
      </c>
      <c r="B532" s="101" t="s">
        <v>264</v>
      </c>
      <c r="C532" s="155">
        <v>0</v>
      </c>
      <c r="D532" s="157">
        <v>0</v>
      </c>
      <c r="E532" s="22"/>
    </row>
    <row r="533" spans="1:5" x14ac:dyDescent="0.2">
      <c r="A533" s="98">
        <v>4322</v>
      </c>
      <c r="B533" s="101" t="s">
        <v>265</v>
      </c>
      <c r="C533" s="155">
        <v>0</v>
      </c>
      <c r="D533" s="157">
        <v>0</v>
      </c>
      <c r="E533" s="22"/>
    </row>
    <row r="534" spans="1:5" x14ac:dyDescent="0.2">
      <c r="A534" s="98">
        <v>4323</v>
      </c>
      <c r="B534" s="101" t="s">
        <v>266</v>
      </c>
      <c r="C534" s="155">
        <v>0</v>
      </c>
      <c r="D534" s="157">
        <v>0</v>
      </c>
      <c r="E534" s="22"/>
    </row>
    <row r="535" spans="1:5" x14ac:dyDescent="0.2">
      <c r="A535" s="98">
        <v>4324</v>
      </c>
      <c r="B535" s="101" t="s">
        <v>267</v>
      </c>
      <c r="C535" s="155">
        <v>0</v>
      </c>
      <c r="D535" s="157">
        <v>0</v>
      </c>
      <c r="E535" s="22"/>
    </row>
    <row r="536" spans="1:5" x14ac:dyDescent="0.2">
      <c r="A536" s="98">
        <v>4325</v>
      </c>
      <c r="B536" s="101" t="s">
        <v>268</v>
      </c>
      <c r="C536" s="155">
        <v>0</v>
      </c>
      <c r="D536" s="157">
        <v>0</v>
      </c>
      <c r="E536" s="22"/>
    </row>
    <row r="537" spans="1:5" x14ac:dyDescent="0.2">
      <c r="A537" s="96">
        <v>4330</v>
      </c>
      <c r="B537" s="100" t="s">
        <v>269</v>
      </c>
      <c r="C537" s="154">
        <f>C538</f>
        <v>0</v>
      </c>
      <c r="D537" s="154">
        <f>D538</f>
        <v>0</v>
      </c>
      <c r="E537" s="22"/>
    </row>
    <row r="538" spans="1:5" x14ac:dyDescent="0.2">
      <c r="A538" s="98">
        <v>4331</v>
      </c>
      <c r="B538" s="101" t="s">
        <v>269</v>
      </c>
      <c r="C538" s="155">
        <v>0</v>
      </c>
      <c r="D538" s="157">
        <v>0</v>
      </c>
      <c r="E538" s="22"/>
    </row>
    <row r="539" spans="1:5" x14ac:dyDescent="0.2">
      <c r="A539" s="96">
        <v>4340</v>
      </c>
      <c r="B539" s="100" t="s">
        <v>270</v>
      </c>
      <c r="C539" s="154">
        <f>C540</f>
        <v>0</v>
      </c>
      <c r="D539" s="154">
        <f>D540</f>
        <v>0</v>
      </c>
      <c r="E539" s="22"/>
    </row>
    <row r="540" spans="1:5" x14ac:dyDescent="0.2">
      <c r="A540" s="98">
        <v>4341</v>
      </c>
      <c r="B540" s="101" t="s">
        <v>270</v>
      </c>
      <c r="C540" s="155">
        <v>0</v>
      </c>
      <c r="D540" s="157">
        <v>0</v>
      </c>
      <c r="E540" s="22"/>
    </row>
    <row r="541" spans="1:5" x14ac:dyDescent="0.2">
      <c r="A541" s="123">
        <v>4390</v>
      </c>
      <c r="B541" s="124" t="s">
        <v>271</v>
      </c>
      <c r="C541" s="158">
        <f>SUM(C542:C548)</f>
        <v>12789.77</v>
      </c>
      <c r="D541" s="158">
        <f>SUM(D542:D548)</f>
        <v>59.74</v>
      </c>
      <c r="E541" s="22"/>
    </row>
    <row r="542" spans="1:5" x14ac:dyDescent="0.2">
      <c r="A542" s="79">
        <v>4392</v>
      </c>
      <c r="B542" s="122" t="s">
        <v>272</v>
      </c>
      <c r="C542" s="159">
        <v>0</v>
      </c>
      <c r="D542" s="159">
        <v>0</v>
      </c>
      <c r="E542" s="22"/>
    </row>
    <row r="543" spans="1:5" x14ac:dyDescent="0.2">
      <c r="A543" s="79">
        <v>4393</v>
      </c>
      <c r="B543" s="122" t="s">
        <v>431</v>
      </c>
      <c r="C543" s="159">
        <v>0</v>
      </c>
      <c r="D543" s="159">
        <v>0</v>
      </c>
      <c r="E543" s="22"/>
    </row>
    <row r="544" spans="1:5" x14ac:dyDescent="0.2">
      <c r="A544" s="79">
        <v>4394</v>
      </c>
      <c r="B544" s="122" t="s">
        <v>273</v>
      </c>
      <c r="C544" s="159">
        <v>0</v>
      </c>
      <c r="D544" s="159">
        <v>0</v>
      </c>
      <c r="E544" s="22"/>
    </row>
    <row r="545" spans="1:5" x14ac:dyDescent="0.2">
      <c r="A545" s="79">
        <v>4395</v>
      </c>
      <c r="B545" s="122" t="s">
        <v>274</v>
      </c>
      <c r="C545" s="159">
        <v>0</v>
      </c>
      <c r="D545" s="159">
        <v>0</v>
      </c>
      <c r="E545" s="22"/>
    </row>
    <row r="546" spans="1:5" x14ac:dyDescent="0.2">
      <c r="A546" s="79">
        <v>4396</v>
      </c>
      <c r="B546" s="122" t="s">
        <v>275</v>
      </c>
      <c r="C546" s="159">
        <v>0</v>
      </c>
      <c r="D546" s="159">
        <v>0</v>
      </c>
      <c r="E546" s="22"/>
    </row>
    <row r="547" spans="1:5" x14ac:dyDescent="0.2">
      <c r="A547" s="79">
        <v>4397</v>
      </c>
      <c r="B547" s="122" t="s">
        <v>432</v>
      </c>
      <c r="C547" s="159">
        <v>0</v>
      </c>
      <c r="D547" s="159">
        <v>0</v>
      </c>
      <c r="E547" s="22"/>
    </row>
    <row r="548" spans="1:5" x14ac:dyDescent="0.2">
      <c r="A548" s="98">
        <v>4399</v>
      </c>
      <c r="B548" s="101" t="s">
        <v>271</v>
      </c>
      <c r="C548" s="155">
        <v>12789.77</v>
      </c>
      <c r="D548" s="155">
        <v>59.74</v>
      </c>
      <c r="E548" s="22"/>
    </row>
    <row r="549" spans="1:5" x14ac:dyDescent="0.2">
      <c r="A549" s="33">
        <v>1120</v>
      </c>
      <c r="B549" s="85" t="s">
        <v>529</v>
      </c>
      <c r="C549" s="148">
        <f>SUM(C550:C558)</f>
        <v>0</v>
      </c>
      <c r="D549" s="148">
        <f>SUM(D550:D558)</f>
        <v>0</v>
      </c>
      <c r="E549" s="22"/>
    </row>
    <row r="550" spans="1:5" x14ac:dyDescent="0.2">
      <c r="A550" s="26">
        <v>1124</v>
      </c>
      <c r="B550" s="86" t="s">
        <v>530</v>
      </c>
      <c r="C550" s="160">
        <v>0</v>
      </c>
      <c r="D550" s="147">
        <v>0</v>
      </c>
      <c r="E550" s="22"/>
    </row>
    <row r="551" spans="1:5" x14ac:dyDescent="0.2">
      <c r="A551" s="26">
        <v>1124</v>
      </c>
      <c r="B551" s="86" t="s">
        <v>531</v>
      </c>
      <c r="C551" s="160">
        <v>0</v>
      </c>
      <c r="D551" s="147">
        <v>0</v>
      </c>
      <c r="E551" s="22"/>
    </row>
    <row r="552" spans="1:5" x14ac:dyDescent="0.2">
      <c r="A552" s="26">
        <v>1124</v>
      </c>
      <c r="B552" s="86" t="s">
        <v>532</v>
      </c>
      <c r="C552" s="160">
        <v>0</v>
      </c>
      <c r="D552" s="147">
        <v>0</v>
      </c>
      <c r="E552" s="22"/>
    </row>
    <row r="553" spans="1:5" x14ac:dyDescent="0.2">
      <c r="A553" s="26">
        <v>1124</v>
      </c>
      <c r="B553" s="86" t="s">
        <v>533</v>
      </c>
      <c r="C553" s="160">
        <v>0</v>
      </c>
      <c r="D553" s="147">
        <v>0</v>
      </c>
      <c r="E553" s="22"/>
    </row>
    <row r="554" spans="1:5" x14ac:dyDescent="0.2">
      <c r="A554" s="26">
        <v>1124</v>
      </c>
      <c r="B554" s="86" t="s">
        <v>534</v>
      </c>
      <c r="C554" s="147">
        <v>0</v>
      </c>
      <c r="D554" s="147">
        <v>0</v>
      </c>
      <c r="E554" s="22"/>
    </row>
    <row r="555" spans="1:5" x14ac:dyDescent="0.2">
      <c r="A555" s="26">
        <v>1124</v>
      </c>
      <c r="B555" s="86" t="s">
        <v>535</v>
      </c>
      <c r="C555" s="147">
        <v>0</v>
      </c>
      <c r="D555" s="147">
        <v>0</v>
      </c>
      <c r="E555" s="22"/>
    </row>
    <row r="556" spans="1:5" x14ac:dyDescent="0.2">
      <c r="A556" s="26">
        <v>1122</v>
      </c>
      <c r="B556" s="86" t="s">
        <v>536</v>
      </c>
      <c r="C556" s="147">
        <v>0</v>
      </c>
      <c r="D556" s="147">
        <v>0</v>
      </c>
      <c r="E556" s="22"/>
    </row>
    <row r="557" spans="1:5" x14ac:dyDescent="0.2">
      <c r="A557" s="26">
        <v>1122</v>
      </c>
      <c r="B557" s="86" t="s">
        <v>537</v>
      </c>
      <c r="C557" s="160">
        <v>0</v>
      </c>
      <c r="D557" s="147">
        <v>0</v>
      </c>
      <c r="E557" s="22"/>
    </row>
    <row r="558" spans="1:5" x14ac:dyDescent="0.2">
      <c r="A558" s="26">
        <v>1122</v>
      </c>
      <c r="B558" s="86" t="s">
        <v>538</v>
      </c>
      <c r="C558" s="147">
        <v>0</v>
      </c>
      <c r="D558" s="147">
        <v>0</v>
      </c>
      <c r="E558" s="22"/>
    </row>
    <row r="559" spans="1:5" x14ac:dyDescent="0.2">
      <c r="A559" s="26"/>
      <c r="B559" s="87" t="s">
        <v>539</v>
      </c>
      <c r="C559" s="148">
        <f>C462+C463+C517-C523-C526</f>
        <v>90772754.079999998</v>
      </c>
      <c r="D559" s="148">
        <f>D462+D463+D517-D523-D526</f>
        <v>7575893.04</v>
      </c>
      <c r="E559" s="22"/>
    </row>
    <row r="561" spans="1:3" x14ac:dyDescent="0.2">
      <c r="A561" s="175" t="s">
        <v>602</v>
      </c>
      <c r="B561" s="176"/>
      <c r="C561" s="177"/>
    </row>
    <row r="562" spans="1:3" x14ac:dyDescent="0.2">
      <c r="A562" s="178" t="s">
        <v>506</v>
      </c>
      <c r="B562" s="179"/>
      <c r="C562" s="180"/>
    </row>
    <row r="563" spans="1:3" x14ac:dyDescent="0.2">
      <c r="A563" s="178" t="s">
        <v>603</v>
      </c>
      <c r="B563" s="179"/>
      <c r="C563" s="180"/>
    </row>
    <row r="564" spans="1:3" x14ac:dyDescent="0.2">
      <c r="A564" s="181" t="s">
        <v>507</v>
      </c>
      <c r="B564" s="182"/>
      <c r="C564" s="183"/>
    </row>
    <row r="565" spans="1:3" x14ac:dyDescent="0.2">
      <c r="A565" s="184" t="s">
        <v>406</v>
      </c>
      <c r="B565" s="185"/>
      <c r="C565" s="129">
        <v>2025</v>
      </c>
    </row>
    <row r="566" spans="1:3" x14ac:dyDescent="0.2">
      <c r="A566" s="45" t="s">
        <v>435</v>
      </c>
      <c r="B566" s="45"/>
      <c r="C566" s="88">
        <v>187215630.59</v>
      </c>
    </row>
    <row r="567" spans="1:3" x14ac:dyDescent="0.2">
      <c r="A567" s="46"/>
      <c r="B567" s="47"/>
      <c r="C567" s="48"/>
    </row>
    <row r="568" spans="1:3" x14ac:dyDescent="0.2">
      <c r="A568" s="55" t="s">
        <v>436</v>
      </c>
      <c r="B568" s="55"/>
      <c r="C568" s="89">
        <f>SUM(C569:C574)</f>
        <v>-12789.77</v>
      </c>
    </row>
    <row r="569" spans="1:3" x14ac:dyDescent="0.2">
      <c r="A569" s="62" t="s">
        <v>437</v>
      </c>
      <c r="B569" s="61" t="s">
        <v>261</v>
      </c>
      <c r="C569" s="90">
        <v>0</v>
      </c>
    </row>
    <row r="570" spans="1:3" x14ac:dyDescent="0.2">
      <c r="A570" s="49" t="s">
        <v>438</v>
      </c>
      <c r="B570" s="50" t="s">
        <v>447</v>
      </c>
      <c r="C570" s="90">
        <v>0</v>
      </c>
    </row>
    <row r="571" spans="1:3" x14ac:dyDescent="0.2">
      <c r="A571" s="49" t="s">
        <v>439</v>
      </c>
      <c r="B571" s="50" t="s">
        <v>269</v>
      </c>
      <c r="C571" s="90">
        <v>0</v>
      </c>
    </row>
    <row r="572" spans="1:3" x14ac:dyDescent="0.2">
      <c r="A572" s="49" t="s">
        <v>440</v>
      </c>
      <c r="B572" s="50" t="s">
        <v>270</v>
      </c>
      <c r="C572" s="90">
        <v>0</v>
      </c>
    </row>
    <row r="573" spans="1:3" x14ac:dyDescent="0.2">
      <c r="A573" s="49" t="s">
        <v>441</v>
      </c>
      <c r="B573" s="50" t="s">
        <v>271</v>
      </c>
      <c r="C573" s="90">
        <v>0</v>
      </c>
    </row>
    <row r="574" spans="1:3" x14ac:dyDescent="0.2">
      <c r="A574" s="51" t="s">
        <v>442</v>
      </c>
      <c r="B574" s="52" t="s">
        <v>443</v>
      </c>
      <c r="C574" s="90">
        <v>-12789.77</v>
      </c>
    </row>
    <row r="575" spans="1:3" x14ac:dyDescent="0.2">
      <c r="A575" s="46"/>
      <c r="B575" s="53"/>
      <c r="C575" s="54"/>
    </row>
    <row r="576" spans="1:3" x14ac:dyDescent="0.2">
      <c r="A576" s="55" t="s">
        <v>598</v>
      </c>
      <c r="B576" s="47"/>
      <c r="C576" s="89">
        <f>SUM(C577:C579)</f>
        <v>0</v>
      </c>
    </row>
    <row r="577" spans="1:3" x14ac:dyDescent="0.2">
      <c r="A577" s="56">
        <v>3.1</v>
      </c>
      <c r="B577" s="50" t="s">
        <v>446</v>
      </c>
      <c r="C577" s="90">
        <v>0</v>
      </c>
    </row>
    <row r="578" spans="1:3" x14ac:dyDescent="0.2">
      <c r="A578" s="57">
        <v>3.2</v>
      </c>
      <c r="B578" s="50" t="s">
        <v>444</v>
      </c>
      <c r="C578" s="90">
        <v>0</v>
      </c>
    </row>
    <row r="579" spans="1:3" x14ac:dyDescent="0.2">
      <c r="A579" s="57">
        <v>3.3</v>
      </c>
      <c r="B579" s="52" t="s">
        <v>445</v>
      </c>
      <c r="C579" s="91">
        <v>0</v>
      </c>
    </row>
    <row r="580" spans="1:3" x14ac:dyDescent="0.2">
      <c r="A580" s="46"/>
      <c r="B580" s="58"/>
      <c r="C580" s="59"/>
    </row>
    <row r="581" spans="1:3" x14ac:dyDescent="0.2">
      <c r="A581" s="60" t="s">
        <v>549</v>
      </c>
      <c r="B581" s="60"/>
      <c r="C581" s="88">
        <f>C566+C568-C576</f>
        <v>187202840.81999999</v>
      </c>
    </row>
    <row r="583" spans="1:3" x14ac:dyDescent="0.2">
      <c r="A583" s="186" t="s">
        <v>602</v>
      </c>
      <c r="B583" s="187"/>
      <c r="C583" s="188"/>
    </row>
    <row r="584" spans="1:3" x14ac:dyDescent="0.2">
      <c r="A584" s="189" t="s">
        <v>508</v>
      </c>
      <c r="B584" s="190"/>
      <c r="C584" s="191"/>
    </row>
    <row r="585" spans="1:3" x14ac:dyDescent="0.2">
      <c r="A585" s="189" t="s">
        <v>603</v>
      </c>
      <c r="B585" s="190"/>
      <c r="C585" s="191"/>
    </row>
    <row r="586" spans="1:3" x14ac:dyDescent="0.2">
      <c r="A586" s="181" t="s">
        <v>507</v>
      </c>
      <c r="B586" s="182"/>
      <c r="C586" s="183"/>
    </row>
    <row r="587" spans="1:3" x14ac:dyDescent="0.2">
      <c r="A587" s="192" t="s">
        <v>406</v>
      </c>
      <c r="B587" s="193"/>
      <c r="C587" s="129">
        <v>2025</v>
      </c>
    </row>
    <row r="588" spans="1:3" x14ac:dyDescent="0.2">
      <c r="A588" s="70" t="s">
        <v>448</v>
      </c>
      <c r="B588" s="45"/>
      <c r="C588" s="92">
        <v>96417296.969999999</v>
      </c>
    </row>
    <row r="589" spans="1:3" x14ac:dyDescent="0.2">
      <c r="A589" s="64"/>
      <c r="B589" s="47"/>
      <c r="C589" s="65"/>
    </row>
    <row r="590" spans="1:3" x14ac:dyDescent="0.2">
      <c r="A590" s="55" t="s">
        <v>449</v>
      </c>
      <c r="B590" s="66"/>
      <c r="C590" s="89">
        <f>SUM(C591:C611)</f>
        <v>0</v>
      </c>
    </row>
    <row r="591" spans="1:3" x14ac:dyDescent="0.2">
      <c r="A591" s="80">
        <v>2.1</v>
      </c>
      <c r="B591" s="71" t="s">
        <v>289</v>
      </c>
      <c r="C591" s="93">
        <v>0</v>
      </c>
    </row>
    <row r="592" spans="1:3" x14ac:dyDescent="0.2">
      <c r="A592" s="80">
        <v>2.2000000000000002</v>
      </c>
      <c r="B592" s="71" t="s">
        <v>286</v>
      </c>
      <c r="C592" s="93">
        <v>0</v>
      </c>
    </row>
    <row r="593" spans="1:3" x14ac:dyDescent="0.2">
      <c r="A593" s="76">
        <v>2.2999999999999998</v>
      </c>
      <c r="B593" s="63" t="s">
        <v>158</v>
      </c>
      <c r="C593" s="93">
        <v>0</v>
      </c>
    </row>
    <row r="594" spans="1:3" x14ac:dyDescent="0.2">
      <c r="A594" s="76">
        <v>2.4</v>
      </c>
      <c r="B594" s="63" t="s">
        <v>159</v>
      </c>
      <c r="C594" s="93">
        <v>0</v>
      </c>
    </row>
    <row r="595" spans="1:3" x14ac:dyDescent="0.2">
      <c r="A595" s="76">
        <v>2.5</v>
      </c>
      <c r="B595" s="63" t="s">
        <v>160</v>
      </c>
      <c r="C595" s="93">
        <v>0</v>
      </c>
    </row>
    <row r="596" spans="1:3" x14ac:dyDescent="0.2">
      <c r="A596" s="76">
        <v>2.6</v>
      </c>
      <c r="B596" s="63" t="s">
        <v>161</v>
      </c>
      <c r="C596" s="93">
        <v>0</v>
      </c>
    </row>
    <row r="597" spans="1:3" x14ac:dyDescent="0.2">
      <c r="A597" s="76">
        <v>2.7</v>
      </c>
      <c r="B597" s="63" t="s">
        <v>162</v>
      </c>
      <c r="C597" s="93">
        <v>0</v>
      </c>
    </row>
    <row r="598" spans="1:3" x14ac:dyDescent="0.2">
      <c r="A598" s="76">
        <v>2.8</v>
      </c>
      <c r="B598" s="63" t="s">
        <v>163</v>
      </c>
      <c r="C598" s="93">
        <v>0</v>
      </c>
    </row>
    <row r="599" spans="1:3" x14ac:dyDescent="0.2">
      <c r="A599" s="76">
        <v>2.9</v>
      </c>
      <c r="B599" s="63" t="s">
        <v>165</v>
      </c>
      <c r="C599" s="93">
        <v>0</v>
      </c>
    </row>
    <row r="600" spans="1:3" x14ac:dyDescent="0.2">
      <c r="A600" s="76" t="s">
        <v>450</v>
      </c>
      <c r="B600" s="63" t="s">
        <v>451</v>
      </c>
      <c r="C600" s="93">
        <v>0</v>
      </c>
    </row>
    <row r="601" spans="1:3" x14ac:dyDescent="0.2">
      <c r="A601" s="76" t="s">
        <v>476</v>
      </c>
      <c r="B601" s="63" t="s">
        <v>167</v>
      </c>
      <c r="C601" s="93">
        <v>0</v>
      </c>
    </row>
    <row r="602" spans="1:3" x14ac:dyDescent="0.2">
      <c r="A602" s="76" t="s">
        <v>477</v>
      </c>
      <c r="B602" s="63" t="s">
        <v>452</v>
      </c>
      <c r="C602" s="93">
        <v>0</v>
      </c>
    </row>
    <row r="603" spans="1:3" x14ac:dyDescent="0.2">
      <c r="A603" s="76" t="s">
        <v>478</v>
      </c>
      <c r="B603" s="63" t="s">
        <v>453</v>
      </c>
      <c r="C603" s="93">
        <v>0</v>
      </c>
    </row>
    <row r="604" spans="1:3" x14ac:dyDescent="0.2">
      <c r="A604" s="76" t="s">
        <v>479</v>
      </c>
      <c r="B604" s="63" t="s">
        <v>454</v>
      </c>
      <c r="C604" s="93">
        <v>0</v>
      </c>
    </row>
    <row r="605" spans="1:3" x14ac:dyDescent="0.2">
      <c r="A605" s="76" t="s">
        <v>455</v>
      </c>
      <c r="B605" s="63" t="s">
        <v>456</v>
      </c>
      <c r="C605" s="93">
        <v>0</v>
      </c>
    </row>
    <row r="606" spans="1:3" x14ac:dyDescent="0.2">
      <c r="A606" s="76" t="s">
        <v>457</v>
      </c>
      <c r="B606" s="63" t="s">
        <v>458</v>
      </c>
      <c r="C606" s="93">
        <v>0</v>
      </c>
    </row>
    <row r="607" spans="1:3" x14ac:dyDescent="0.2">
      <c r="A607" s="76" t="s">
        <v>459</v>
      </c>
      <c r="B607" s="63" t="s">
        <v>460</v>
      </c>
      <c r="C607" s="93">
        <v>0</v>
      </c>
    </row>
    <row r="608" spans="1:3" x14ac:dyDescent="0.2">
      <c r="A608" s="76" t="s">
        <v>461</v>
      </c>
      <c r="B608" s="63" t="s">
        <v>462</v>
      </c>
      <c r="C608" s="93">
        <v>0</v>
      </c>
    </row>
    <row r="609" spans="1:9" x14ac:dyDescent="0.2">
      <c r="A609" s="76" t="s">
        <v>463</v>
      </c>
      <c r="B609" s="63" t="s">
        <v>464</v>
      </c>
      <c r="C609" s="93">
        <v>0</v>
      </c>
    </row>
    <row r="610" spans="1:9" x14ac:dyDescent="0.2">
      <c r="A610" s="76" t="s">
        <v>465</v>
      </c>
      <c r="B610" s="63" t="s">
        <v>466</v>
      </c>
      <c r="C610" s="93">
        <v>0</v>
      </c>
    </row>
    <row r="611" spans="1:9" x14ac:dyDescent="0.2">
      <c r="A611" s="76" t="s">
        <v>467</v>
      </c>
      <c r="B611" s="71" t="s">
        <v>468</v>
      </c>
      <c r="C611" s="93">
        <v>0</v>
      </c>
    </row>
    <row r="612" spans="1:9" x14ac:dyDescent="0.2">
      <c r="A612" s="77"/>
      <c r="B612" s="72"/>
      <c r="C612" s="73"/>
    </row>
    <row r="613" spans="1:9" x14ac:dyDescent="0.2">
      <c r="A613" s="74" t="s">
        <v>469</v>
      </c>
      <c r="B613" s="75"/>
      <c r="C613" s="94">
        <f>SUM(C614:C620)</f>
        <v>0.1</v>
      </c>
    </row>
    <row r="614" spans="1:9" x14ac:dyDescent="0.2">
      <c r="A614" s="76" t="s">
        <v>470</v>
      </c>
      <c r="B614" s="63" t="s">
        <v>358</v>
      </c>
      <c r="C614" s="93">
        <v>0</v>
      </c>
    </row>
    <row r="615" spans="1:9" x14ac:dyDescent="0.2">
      <c r="A615" s="76" t="s">
        <v>471</v>
      </c>
      <c r="B615" s="63" t="s">
        <v>40</v>
      </c>
      <c r="C615" s="93">
        <v>0</v>
      </c>
    </row>
    <row r="616" spans="1:9" x14ac:dyDescent="0.2">
      <c r="A616" s="76" t="s">
        <v>472</v>
      </c>
      <c r="B616" s="63" t="s">
        <v>368</v>
      </c>
      <c r="C616" s="93">
        <v>0</v>
      </c>
    </row>
    <row r="617" spans="1:9" x14ac:dyDescent="0.2">
      <c r="A617" s="76" t="s">
        <v>473</v>
      </c>
      <c r="B617" s="63" t="s">
        <v>374</v>
      </c>
      <c r="C617" s="93">
        <v>0.1</v>
      </c>
    </row>
    <row r="618" spans="1:9" x14ac:dyDescent="0.2">
      <c r="A618" s="76" t="s">
        <v>474</v>
      </c>
      <c r="B618" s="63" t="s">
        <v>382</v>
      </c>
      <c r="C618" s="93">
        <v>0</v>
      </c>
    </row>
    <row r="619" spans="1:9" x14ac:dyDescent="0.2">
      <c r="A619" s="76" t="s">
        <v>551</v>
      </c>
      <c r="B619" s="63" t="s">
        <v>599</v>
      </c>
      <c r="C619" s="93">
        <v>0</v>
      </c>
    </row>
    <row r="620" spans="1:9" x14ac:dyDescent="0.2">
      <c r="A620" s="76" t="s">
        <v>552</v>
      </c>
      <c r="B620" s="71" t="s">
        <v>475</v>
      </c>
      <c r="C620" s="95">
        <v>0</v>
      </c>
    </row>
    <row r="621" spans="1:9" x14ac:dyDescent="0.2">
      <c r="A621" s="64"/>
      <c r="B621" s="67"/>
      <c r="C621" s="68"/>
    </row>
    <row r="622" spans="1:9" x14ac:dyDescent="0.2">
      <c r="A622" s="69" t="s">
        <v>550</v>
      </c>
      <c r="B622" s="45"/>
      <c r="C622" s="88">
        <f>C588-C590+C613</f>
        <v>96417297.069999993</v>
      </c>
    </row>
    <row r="624" spans="1:9" x14ac:dyDescent="0.2">
      <c r="A624" s="174" t="s">
        <v>602</v>
      </c>
      <c r="B624" s="195"/>
      <c r="C624" s="195"/>
      <c r="D624" s="195"/>
      <c r="E624" s="195"/>
      <c r="F624" s="195"/>
      <c r="G624" s="20" t="s">
        <v>498</v>
      </c>
      <c r="H624" s="21">
        <v>2025</v>
      </c>
      <c r="I624" s="22"/>
    </row>
    <row r="625" spans="1:9" x14ac:dyDescent="0.2">
      <c r="A625" s="174" t="s">
        <v>509</v>
      </c>
      <c r="B625" s="195"/>
      <c r="C625" s="195"/>
      <c r="D625" s="195"/>
      <c r="E625" s="195"/>
      <c r="F625" s="195"/>
      <c r="G625" s="20" t="s">
        <v>499</v>
      </c>
      <c r="H625" s="21" t="s">
        <v>501</v>
      </c>
      <c r="I625" s="22"/>
    </row>
    <row r="626" spans="1:9" x14ac:dyDescent="0.2">
      <c r="A626" s="196" t="s">
        <v>603</v>
      </c>
      <c r="B626" s="197"/>
      <c r="C626" s="197"/>
      <c r="D626" s="197"/>
      <c r="E626" s="197"/>
      <c r="F626" s="197"/>
      <c r="G626" s="20" t="s">
        <v>500</v>
      </c>
      <c r="H626" s="21">
        <v>2</v>
      </c>
      <c r="I626" s="22"/>
    </row>
    <row r="627" spans="1:9" x14ac:dyDescent="0.2">
      <c r="A627" s="196">
        <f>'Notas a los Edos Financieros'!A627</f>
        <v>0</v>
      </c>
      <c r="B627" s="197"/>
      <c r="C627" s="197"/>
      <c r="D627" s="197"/>
      <c r="E627" s="197"/>
      <c r="F627" s="197"/>
      <c r="G627" s="128"/>
      <c r="H627" s="128"/>
      <c r="I627" s="22"/>
    </row>
    <row r="628" spans="1:9" x14ac:dyDescent="0.2">
      <c r="A628" s="23" t="s">
        <v>116</v>
      </c>
      <c r="B628" s="24"/>
      <c r="C628" s="24"/>
      <c r="D628" s="24"/>
      <c r="E628" s="24"/>
      <c r="F628" s="24"/>
      <c r="G628" s="24"/>
      <c r="H628" s="24"/>
      <c r="I628" s="22"/>
    </row>
    <row r="629" spans="1:9" x14ac:dyDescent="0.2">
      <c r="A629" s="22"/>
      <c r="B629" s="22"/>
      <c r="C629" s="22"/>
      <c r="D629" s="22"/>
      <c r="E629" s="22"/>
      <c r="F629" s="22"/>
      <c r="G629" s="22"/>
      <c r="H629" s="22"/>
      <c r="I629" s="22"/>
    </row>
    <row r="630" spans="1:9" x14ac:dyDescent="0.2">
      <c r="A630" s="22"/>
      <c r="B630" s="22"/>
      <c r="C630" s="22"/>
      <c r="D630" s="22"/>
      <c r="E630" s="22"/>
      <c r="F630" s="22"/>
      <c r="G630" s="22"/>
      <c r="H630" s="22"/>
      <c r="I630" s="22"/>
    </row>
    <row r="631" spans="1:9" x14ac:dyDescent="0.2">
      <c r="A631" s="25" t="s">
        <v>86</v>
      </c>
      <c r="B631" s="25" t="s">
        <v>406</v>
      </c>
      <c r="C631" s="25" t="s">
        <v>110</v>
      </c>
      <c r="D631" s="25" t="s">
        <v>407</v>
      </c>
      <c r="E631" s="25" t="s">
        <v>408</v>
      </c>
      <c r="F631" s="25" t="s">
        <v>109</v>
      </c>
      <c r="G631" s="25" t="s">
        <v>79</v>
      </c>
      <c r="H631" s="25" t="s">
        <v>111</v>
      </c>
      <c r="I631" s="25" t="s">
        <v>112</v>
      </c>
    </row>
    <row r="632" spans="1:9" ht="15" customHeight="1" x14ac:dyDescent="0.2">
      <c r="A632" s="33">
        <v>7000</v>
      </c>
      <c r="B632" s="34" t="s">
        <v>80</v>
      </c>
      <c r="C632" s="26" t="s">
        <v>604</v>
      </c>
      <c r="D632" s="26"/>
      <c r="E632" s="26"/>
      <c r="F632" s="26"/>
      <c r="G632" s="26"/>
      <c r="H632" s="26"/>
      <c r="I632" s="26"/>
    </row>
    <row r="633" spans="1:9" x14ac:dyDescent="0.2">
      <c r="A633" s="22"/>
      <c r="B633" s="22"/>
      <c r="C633" s="147"/>
      <c r="D633" s="147"/>
      <c r="E633" s="147"/>
      <c r="F633" s="147"/>
      <c r="G633" s="22"/>
      <c r="H633" s="22"/>
      <c r="I633" s="22"/>
    </row>
    <row r="634" spans="1:9" x14ac:dyDescent="0.2">
      <c r="A634" s="33">
        <v>8000</v>
      </c>
      <c r="B634" s="34" t="s">
        <v>53</v>
      </c>
      <c r="C634" s="34"/>
      <c r="D634" s="34"/>
      <c r="E634" s="34"/>
      <c r="F634" s="34"/>
      <c r="G634" s="34"/>
      <c r="H634" s="34"/>
      <c r="I634" s="34"/>
    </row>
    <row r="635" spans="1:9" x14ac:dyDescent="0.2">
      <c r="A635" s="22"/>
      <c r="B635" s="22"/>
      <c r="C635" s="27"/>
      <c r="D635" s="27"/>
      <c r="E635" s="27"/>
      <c r="F635" s="27"/>
      <c r="G635" s="22"/>
      <c r="H635" s="22"/>
      <c r="I635" s="22"/>
    </row>
    <row r="636" spans="1:9" x14ac:dyDescent="0.2">
      <c r="A636" s="22"/>
      <c r="B636" s="194" t="s">
        <v>553</v>
      </c>
      <c r="C636" s="194"/>
      <c r="D636" s="27"/>
      <c r="E636" s="27"/>
      <c r="F636" s="27"/>
      <c r="G636" s="22"/>
      <c r="H636" s="22"/>
      <c r="I636" s="22"/>
    </row>
    <row r="637" spans="1:9" x14ac:dyDescent="0.2">
      <c r="A637" s="22"/>
      <c r="B637" s="162" t="s">
        <v>406</v>
      </c>
      <c r="C637" s="130">
        <f>H624</f>
        <v>2025</v>
      </c>
      <c r="D637" s="27"/>
      <c r="E637" s="27"/>
      <c r="F637" s="27"/>
      <c r="G637" s="22"/>
      <c r="H637" s="22"/>
      <c r="I637" s="22"/>
    </row>
    <row r="638" spans="1:9" x14ac:dyDescent="0.2">
      <c r="A638" s="22">
        <v>8110</v>
      </c>
      <c r="B638" s="103" t="s">
        <v>52</v>
      </c>
      <c r="C638" s="90">
        <v>245778523.27000001</v>
      </c>
      <c r="D638" s="27"/>
      <c r="E638" s="27"/>
      <c r="F638" s="27"/>
      <c r="G638" s="22"/>
      <c r="H638" s="22"/>
      <c r="I638" s="22"/>
    </row>
    <row r="639" spans="1:9" x14ac:dyDescent="0.2">
      <c r="A639" s="22">
        <v>8120</v>
      </c>
      <c r="B639" s="103" t="s">
        <v>51</v>
      </c>
      <c r="C639" s="90">
        <v>-78765107.650000006</v>
      </c>
      <c r="D639" s="27"/>
      <c r="E639" s="27"/>
      <c r="F639" s="27"/>
      <c r="G639" s="22"/>
      <c r="H639" s="22"/>
      <c r="I639" s="22"/>
    </row>
    <row r="640" spans="1:9" x14ac:dyDescent="0.2">
      <c r="A640" s="22">
        <v>8130</v>
      </c>
      <c r="B640" s="103" t="s">
        <v>50</v>
      </c>
      <c r="C640" s="90">
        <v>20202214.969999999</v>
      </c>
      <c r="D640" s="27"/>
      <c r="E640" s="27"/>
      <c r="F640" s="27"/>
      <c r="G640" s="22"/>
      <c r="H640" s="22"/>
      <c r="I640" s="22"/>
    </row>
    <row r="641" spans="1:9" x14ac:dyDescent="0.2">
      <c r="A641" s="22">
        <v>8140</v>
      </c>
      <c r="B641" s="103" t="s">
        <v>49</v>
      </c>
      <c r="C641" s="90">
        <v>0</v>
      </c>
      <c r="D641" s="27"/>
      <c r="E641" s="27"/>
      <c r="F641" s="27"/>
      <c r="G641" s="22"/>
      <c r="H641" s="22"/>
      <c r="I641" s="22"/>
    </row>
    <row r="642" spans="1:9" x14ac:dyDescent="0.2">
      <c r="A642" s="22">
        <v>8150</v>
      </c>
      <c r="B642" s="103" t="s">
        <v>48</v>
      </c>
      <c r="C642" s="90">
        <v>-187215630.59</v>
      </c>
      <c r="D642" s="27"/>
      <c r="E642" s="27"/>
      <c r="F642" s="27"/>
      <c r="G642" s="22"/>
      <c r="H642" s="22"/>
      <c r="I642" s="22"/>
    </row>
    <row r="643" spans="1:9" x14ac:dyDescent="0.2">
      <c r="A643" s="22"/>
      <c r="B643" s="126"/>
      <c r="C643" s="127"/>
      <c r="D643" s="27"/>
      <c r="E643" s="27"/>
      <c r="F643" s="27"/>
      <c r="G643" s="22"/>
      <c r="H643" s="22"/>
      <c r="I643" s="22"/>
    </row>
    <row r="644" spans="1:9" x14ac:dyDescent="0.2">
      <c r="A644" s="22"/>
      <c r="B644" s="132"/>
      <c r="C644" s="133"/>
      <c r="D644" s="27"/>
      <c r="E644" s="27"/>
      <c r="F644" s="27"/>
      <c r="G644" s="22"/>
      <c r="H644" s="22"/>
      <c r="I644" s="22"/>
    </row>
    <row r="645" spans="1:9" x14ac:dyDescent="0.2">
      <c r="A645" s="22"/>
      <c r="B645" s="194" t="s">
        <v>554</v>
      </c>
      <c r="C645" s="194"/>
      <c r="D645" s="22"/>
      <c r="E645" s="22"/>
      <c r="F645" s="22"/>
      <c r="G645" s="22"/>
      <c r="H645" s="22"/>
      <c r="I645" s="22"/>
    </row>
    <row r="646" spans="1:9" x14ac:dyDescent="0.2">
      <c r="A646" s="22"/>
      <c r="B646" s="131" t="s">
        <v>406</v>
      </c>
      <c r="C646" s="130">
        <f>H624</f>
        <v>2025</v>
      </c>
      <c r="D646" s="22"/>
      <c r="E646" s="22"/>
      <c r="F646" s="22"/>
      <c r="G646" s="22"/>
      <c r="H646" s="22"/>
      <c r="I646" s="22"/>
    </row>
    <row r="647" spans="1:9" x14ac:dyDescent="0.2">
      <c r="A647" s="22">
        <v>8210</v>
      </c>
      <c r="B647" s="103" t="s">
        <v>47</v>
      </c>
      <c r="C647" s="161">
        <v>-245778523.27000001</v>
      </c>
      <c r="D647" s="22"/>
      <c r="E647" s="22"/>
      <c r="F647" s="22"/>
      <c r="G647" s="22"/>
      <c r="H647" s="22"/>
      <c r="I647" s="22"/>
    </row>
    <row r="648" spans="1:9" x14ac:dyDescent="0.2">
      <c r="A648" s="22">
        <v>8220</v>
      </c>
      <c r="B648" s="103" t="s">
        <v>46</v>
      </c>
      <c r="C648" s="161">
        <v>98276154.390000001</v>
      </c>
      <c r="D648" s="22"/>
      <c r="E648" s="22"/>
      <c r="F648" s="22"/>
      <c r="G648" s="22"/>
      <c r="H648" s="22"/>
      <c r="I648" s="22"/>
    </row>
    <row r="649" spans="1:9" x14ac:dyDescent="0.2">
      <c r="A649" s="22">
        <v>8230</v>
      </c>
      <c r="B649" s="103" t="s">
        <v>600</v>
      </c>
      <c r="C649" s="161">
        <v>-20191244.68</v>
      </c>
      <c r="D649" s="22"/>
      <c r="E649" s="22"/>
      <c r="F649" s="22"/>
      <c r="G649" s="22"/>
      <c r="H649" s="22"/>
      <c r="I649" s="22"/>
    </row>
    <row r="650" spans="1:9" x14ac:dyDescent="0.2">
      <c r="A650" s="22">
        <v>8240</v>
      </c>
      <c r="B650" s="103" t="s">
        <v>45</v>
      </c>
      <c r="C650" s="161">
        <v>71276316.590000004</v>
      </c>
      <c r="D650" s="22"/>
      <c r="E650" s="22"/>
      <c r="F650" s="22"/>
      <c r="G650" s="22"/>
      <c r="H650" s="22"/>
      <c r="I650" s="22"/>
    </row>
    <row r="651" spans="1:9" x14ac:dyDescent="0.2">
      <c r="A651" s="22">
        <v>8250</v>
      </c>
      <c r="B651" s="103" t="s">
        <v>44</v>
      </c>
      <c r="C651" s="161">
        <v>0</v>
      </c>
      <c r="D651" s="22"/>
      <c r="E651" s="22"/>
      <c r="F651" s="22"/>
      <c r="G651" s="22"/>
      <c r="H651" s="22"/>
      <c r="I651" s="22"/>
    </row>
    <row r="652" spans="1:9" x14ac:dyDescent="0.2">
      <c r="A652" s="22">
        <v>8260</v>
      </c>
      <c r="B652" s="103" t="s">
        <v>43</v>
      </c>
      <c r="C652" s="161">
        <v>0</v>
      </c>
      <c r="D652" s="22"/>
      <c r="E652" s="22"/>
      <c r="F652" s="22"/>
      <c r="G652" s="22"/>
      <c r="H652" s="22"/>
      <c r="I652" s="22"/>
    </row>
    <row r="653" spans="1:9" x14ac:dyDescent="0.2">
      <c r="A653" s="22">
        <v>8270</v>
      </c>
      <c r="B653" s="103" t="s">
        <v>42</v>
      </c>
      <c r="C653" s="161">
        <v>96417296.969999999</v>
      </c>
      <c r="D653" s="22"/>
      <c r="E653" s="22"/>
      <c r="F653" s="22"/>
      <c r="G653" s="22"/>
      <c r="H653" s="22"/>
      <c r="I653" s="22"/>
    </row>
    <row r="654" spans="1:9" x14ac:dyDescent="0.2">
      <c r="A654" s="22"/>
      <c r="B654" s="22"/>
      <c r="C654" s="22"/>
      <c r="D654" s="22"/>
      <c r="E654" s="22"/>
      <c r="F654" s="22"/>
      <c r="G654" s="22"/>
      <c r="H654" s="22"/>
      <c r="I654" s="22"/>
    </row>
    <row r="655" spans="1:9" x14ac:dyDescent="0.2">
      <c r="A655" s="22"/>
      <c r="B655" s="14" t="s">
        <v>518</v>
      </c>
      <c r="C655" s="22"/>
      <c r="D655" s="22"/>
      <c r="E655" s="22"/>
      <c r="F655" s="22"/>
      <c r="G655" s="22"/>
      <c r="H655" s="22"/>
      <c r="I655" s="22"/>
    </row>
  </sheetData>
  <sheetProtection formatCells="0" formatColumns="0" formatRows="0" insertColumns="0" insertRows="0" insertHyperlinks="0" deleteColumns="0" deleteRows="0" sort="0" autoFilter="0" pivotTables="0"/>
  <mergeCells count="33">
    <mergeCell ref="B636:C636"/>
    <mergeCell ref="B645:C645"/>
    <mergeCell ref="F253:H253"/>
    <mergeCell ref="A587:B587"/>
    <mergeCell ref="A624:F624"/>
    <mergeCell ref="A625:F625"/>
    <mergeCell ref="A626:F626"/>
    <mergeCell ref="A627:F627"/>
    <mergeCell ref="A565:B565"/>
    <mergeCell ref="A583:C583"/>
    <mergeCell ref="A584:C584"/>
    <mergeCell ref="A585:C585"/>
    <mergeCell ref="A586:C586"/>
    <mergeCell ref="A418:C418"/>
    <mergeCell ref="A561:C561"/>
    <mergeCell ref="A562:C562"/>
    <mergeCell ref="A563:C563"/>
    <mergeCell ref="A564:C564"/>
    <mergeCell ref="A387:C387"/>
    <mergeCell ref="A388:C388"/>
    <mergeCell ref="A415:C415"/>
    <mergeCell ref="A416:C416"/>
    <mergeCell ref="A417:C417"/>
    <mergeCell ref="A215:F215"/>
    <mergeCell ref="A216:F216"/>
    <mergeCell ref="A217:F217"/>
    <mergeCell ref="A385:C385"/>
    <mergeCell ref="A386:C386"/>
    <mergeCell ref="A1:C1"/>
    <mergeCell ref="A2:C2"/>
    <mergeCell ref="A3:C3"/>
    <mergeCell ref="A4:C4"/>
    <mergeCell ref="A214:F214"/>
  </mergeCells>
  <dataValidations disablePrompts="1" count="3">
    <dataValidation allowBlank="1" showInputMessage="1" showErrorMessage="1" prompt="Importe del trimestre anterior" sqref="D477 D468 C463:D463 C468:C479"/>
    <dataValidation allowBlank="1" showInputMessage="1" showErrorMessage="1" prompt="Saldo al 31 de diciembre del año anterior que se presenta" sqref="D422 D461 D434"/>
    <dataValidation allowBlank="1" showInputMessage="1" showErrorMessage="1" prompt="Importe final del periodo que corresponde la información financiera trimestral que se presenta." sqref="C461 C422 D478:D479 D469:D476 C434"/>
  </dataValidation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60" zoomScaleNormal="100" workbookViewId="0">
      <selection sqref="A1:F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2" t="s">
        <v>602</v>
      </c>
      <c r="B1" s="173"/>
      <c r="C1" s="173"/>
      <c r="D1" s="173"/>
      <c r="E1" s="173"/>
      <c r="F1" s="173"/>
      <c r="G1" s="10" t="s">
        <v>498</v>
      </c>
      <c r="H1" s="18">
        <v>2025</v>
      </c>
    </row>
    <row r="2" spans="1:8" s="11" customFormat="1" ht="18.95" customHeight="1" x14ac:dyDescent="0.25">
      <c r="A2" s="172" t="s">
        <v>502</v>
      </c>
      <c r="B2" s="173"/>
      <c r="C2" s="173"/>
      <c r="D2" s="173"/>
      <c r="E2" s="173"/>
      <c r="F2" s="173"/>
      <c r="G2" s="10" t="s">
        <v>499</v>
      </c>
      <c r="H2" s="18" t="s">
        <v>501</v>
      </c>
    </row>
    <row r="3" spans="1:8" s="11" customFormat="1" ht="18.95" customHeight="1" x14ac:dyDescent="0.25">
      <c r="A3" s="172" t="s">
        <v>603</v>
      </c>
      <c r="B3" s="173"/>
      <c r="C3" s="173"/>
      <c r="D3" s="173"/>
      <c r="E3" s="173"/>
      <c r="F3" s="173"/>
      <c r="G3" s="10" t="s">
        <v>500</v>
      </c>
      <c r="H3" s="18">
        <v>2</v>
      </c>
    </row>
    <row r="4" spans="1:8" s="11" customFormat="1" ht="18.95" customHeight="1" x14ac:dyDescent="0.25">
      <c r="A4" s="172" t="s">
        <v>516</v>
      </c>
      <c r="B4" s="173"/>
      <c r="C4" s="173"/>
      <c r="D4" s="173"/>
      <c r="E4" s="173"/>
      <c r="F4" s="173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70834.759999999995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10250125.75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4373424.95</v>
      </c>
      <c r="D15" s="144">
        <v>4373424.95</v>
      </c>
      <c r="E15" s="144">
        <v>4373424.95</v>
      </c>
      <c r="F15" s="144">
        <v>4494424.96</v>
      </c>
      <c r="G15" s="144">
        <v>4376240.9400000004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36625451.869999997</v>
      </c>
      <c r="D20" s="144">
        <v>36625451.869999997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34700.019999999997</v>
      </c>
      <c r="D21" s="144">
        <v>34700.019999999997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2561</v>
      </c>
      <c r="D23" s="144">
        <v>2561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5438467.0300000003</v>
      </c>
      <c r="D24" s="144">
        <v>5438467.0300000003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2885539.67</v>
      </c>
      <c r="D27" s="144">
        <v>2885539.67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865.89</v>
      </c>
      <c r="E32" s="14" t="str">
        <f>IF(OR(C32&lt;&gt;0, C33&lt;&gt;0, C34&lt;&gt;0, C35&lt;&gt;0, C36&lt;&gt;0, C37&lt;&gt;0), "", "SIN INFORMACIÓN QUE REVELAR")</f>
        <v/>
      </c>
    </row>
    <row r="33" spans="1:8" x14ac:dyDescent="0.2">
      <c r="A33" s="16">
        <v>1141</v>
      </c>
      <c r="B33" s="14" t="s">
        <v>137</v>
      </c>
      <c r="C33" s="144">
        <v>865.89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260329.38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4">
        <v>260329.38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282969102.34999996</v>
      </c>
      <c r="D56" s="144">
        <f>SUM(D57:D63)</f>
        <v>0</v>
      </c>
      <c r="E56" s="144">
        <f>SUM(E57:E63)</f>
        <v>56688992.729999997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22333764.199999999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157256799.63999999</v>
      </c>
      <c r="D59" s="144">
        <v>0</v>
      </c>
      <c r="E59" s="144">
        <v>56698210.579999998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-9217.85</v>
      </c>
    </row>
    <row r="61" spans="1:10" x14ac:dyDescent="0.2">
      <c r="A61" s="16">
        <v>1235</v>
      </c>
      <c r="B61" s="14" t="s">
        <v>154</v>
      </c>
      <c r="C61" s="144">
        <v>4825121.71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98553416.799999997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210126014.69999999</v>
      </c>
      <c r="D64" s="144">
        <f t="shared" ref="D64:E64" si="0">SUM(D65:D72)</f>
        <v>0</v>
      </c>
      <c r="E64" s="144">
        <f t="shared" si="0"/>
        <v>185243210.81</v>
      </c>
    </row>
    <row r="65" spans="1:9" x14ac:dyDescent="0.2">
      <c r="A65" s="16">
        <v>1241</v>
      </c>
      <c r="B65" s="14" t="s">
        <v>158</v>
      </c>
      <c r="C65" s="144">
        <v>111155607.40000001</v>
      </c>
      <c r="D65" s="144">
        <v>0</v>
      </c>
      <c r="E65" s="144">
        <v>99584780.340000004</v>
      </c>
    </row>
    <row r="66" spans="1:9" x14ac:dyDescent="0.2">
      <c r="A66" s="16">
        <v>1242</v>
      </c>
      <c r="B66" s="14" t="s">
        <v>159</v>
      </c>
      <c r="C66" s="144">
        <v>25319967.609999999</v>
      </c>
      <c r="D66" s="144">
        <v>0</v>
      </c>
      <c r="E66" s="144">
        <v>12927059.92</v>
      </c>
    </row>
    <row r="67" spans="1:9" x14ac:dyDescent="0.2">
      <c r="A67" s="16">
        <v>1243</v>
      </c>
      <c r="B67" s="14" t="s">
        <v>160</v>
      </c>
      <c r="C67" s="144">
        <v>11489937.279999999</v>
      </c>
      <c r="D67" s="144">
        <v>0</v>
      </c>
      <c r="E67" s="144">
        <v>11149702.76</v>
      </c>
    </row>
    <row r="68" spans="1:9" x14ac:dyDescent="0.2">
      <c r="A68" s="16">
        <v>1244</v>
      </c>
      <c r="B68" s="14" t="s">
        <v>161</v>
      </c>
      <c r="C68" s="144">
        <v>9071128.9499999993</v>
      </c>
      <c r="D68" s="144">
        <v>0</v>
      </c>
      <c r="E68" s="144">
        <v>11440492.859999999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51006028.130000003</v>
      </c>
      <c r="D70" s="144">
        <v>0</v>
      </c>
      <c r="E70" s="144">
        <v>48775749.619999997</v>
      </c>
    </row>
    <row r="71" spans="1:9" x14ac:dyDescent="0.2">
      <c r="A71" s="16">
        <v>1247</v>
      </c>
      <c r="B71" s="14" t="s">
        <v>164</v>
      </c>
      <c r="C71" s="144">
        <v>2083345.33</v>
      </c>
      <c r="D71" s="144">
        <v>0</v>
      </c>
      <c r="E71" s="144">
        <v>1365425.31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2442117.84</v>
      </c>
      <c r="D76" s="144">
        <f>SUM(D77:D81)</f>
        <v>0</v>
      </c>
      <c r="E76" s="144">
        <f>SUM(E77:E81)</f>
        <v>4496048.38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2442117.84</v>
      </c>
      <c r="D77" s="144">
        <v>0</v>
      </c>
      <c r="E77" s="144">
        <v>2442117.84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2053930.54</v>
      </c>
    </row>
    <row r="82" spans="1:8" x14ac:dyDescent="0.2">
      <c r="A82" s="16">
        <v>1270</v>
      </c>
      <c r="B82" s="14" t="s">
        <v>173</v>
      </c>
      <c r="C82" s="144">
        <f>SUM(C83:C88)</f>
        <v>2927584.04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2927584.04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86519.35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4">
        <v>86519.35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4">
        <f>SUM(C111:C119)</f>
        <v>19944500.989999998</v>
      </c>
      <c r="D110" s="144">
        <f>SUM(D111:D119)</f>
        <v>19944500.989999998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397519.4</v>
      </c>
      <c r="D111" s="144">
        <f>C111</f>
        <v>397519.4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-193844.47</v>
      </c>
      <c r="D112" s="144">
        <f t="shared" ref="D112:D119" si="1">C112</f>
        <v>-193844.47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1469232.74</v>
      </c>
      <c r="D113" s="144">
        <f t="shared" si="1"/>
        <v>1469232.74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3604204.03</v>
      </c>
      <c r="D117" s="144">
        <f t="shared" si="1"/>
        <v>3604204.03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14667389.289999999</v>
      </c>
      <c r="D119" s="144">
        <f t="shared" si="1"/>
        <v>14667389.289999999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72010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/>
      </c>
    </row>
    <row r="128" spans="1:8" x14ac:dyDescent="0.2">
      <c r="A128" s="16">
        <v>2161</v>
      </c>
      <c r="B128" s="14" t="s">
        <v>204</v>
      </c>
      <c r="C128" s="144">
        <v>72010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4">
        <v>0</v>
      </c>
    </row>
    <row r="146" spans="1:5" x14ac:dyDescent="0.2">
      <c r="A146" s="16">
        <v>2152</v>
      </c>
      <c r="B146" s="14" t="s">
        <v>569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/>
      </c>
    </row>
    <row r="156" spans="1:5" x14ac:dyDescent="0.2">
      <c r="A156" s="116">
        <v>2171</v>
      </c>
      <c r="B156" s="117" t="s">
        <v>572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6">
        <f>SUM(C160:C163)</f>
        <v>999898.5</v>
      </c>
      <c r="D159" s="117"/>
      <c r="E159" s="117"/>
    </row>
    <row r="160" spans="1:5" x14ac:dyDescent="0.2">
      <c r="A160" s="116">
        <v>2261</v>
      </c>
      <c r="B160" s="117" t="s">
        <v>576</v>
      </c>
      <c r="C160" s="146">
        <v>0</v>
      </c>
      <c r="D160" s="117"/>
    </row>
    <row r="161" spans="1:5" x14ac:dyDescent="0.2">
      <c r="A161" s="116">
        <v>2262</v>
      </c>
      <c r="B161" s="117" t="s">
        <v>577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6">
        <v>999898.5</v>
      </c>
      <c r="D162" s="117"/>
      <c r="E162" s="117"/>
    </row>
    <row r="163" spans="1:5" x14ac:dyDescent="0.2">
      <c r="A163" s="116">
        <v>2269</v>
      </c>
      <c r="B163" s="117" t="s">
        <v>579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6">
        <f>SUM(C168:C170)</f>
        <v>894227.33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582</v>
      </c>
      <c r="C168" s="146">
        <v>76336</v>
      </c>
      <c r="D168" s="117"/>
      <c r="E168" s="117"/>
    </row>
    <row r="169" spans="1:5" x14ac:dyDescent="0.2">
      <c r="A169" s="116">
        <v>2192</v>
      </c>
      <c r="B169" s="117" t="s">
        <v>583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817891.33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23" sqref="E23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4" t="s">
        <v>602</v>
      </c>
      <c r="B1" s="174"/>
      <c r="C1" s="174"/>
      <c r="D1" s="20" t="s">
        <v>498</v>
      </c>
      <c r="E1" s="21">
        <v>2025</v>
      </c>
    </row>
    <row r="2" spans="1:5" ht="18.95" customHeight="1" x14ac:dyDescent="0.2">
      <c r="A2" s="174" t="s">
        <v>504</v>
      </c>
      <c r="B2" s="174"/>
      <c r="C2" s="174"/>
      <c r="D2" s="20" t="s">
        <v>499</v>
      </c>
      <c r="E2" s="21" t="s">
        <v>501</v>
      </c>
    </row>
    <row r="3" spans="1:5" ht="18.95" customHeight="1" x14ac:dyDescent="0.2">
      <c r="A3" s="174" t="s">
        <v>603</v>
      </c>
      <c r="B3" s="174"/>
      <c r="C3" s="174"/>
      <c r="D3" s="20" t="s">
        <v>500</v>
      </c>
      <c r="E3" s="21">
        <v>2</v>
      </c>
    </row>
    <row r="4" spans="1:5" ht="18.95" customHeight="1" x14ac:dyDescent="0.2">
      <c r="A4" s="174" t="s">
        <v>516</v>
      </c>
      <c r="B4" s="174"/>
      <c r="C4" s="17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349564987.38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22858414.199999999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90785543.75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-60991992.789999999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601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A112" zoomScaleNormal="100" workbookViewId="0">
      <selection sqref="A1:E145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4" t="s">
        <v>602</v>
      </c>
      <c r="B1" s="174"/>
      <c r="C1" s="174"/>
      <c r="D1" s="20" t="s">
        <v>498</v>
      </c>
      <c r="E1" s="21">
        <v>2025</v>
      </c>
    </row>
    <row r="2" spans="1:5" s="28" customFormat="1" ht="18.95" customHeight="1" x14ac:dyDescent="0.25">
      <c r="A2" s="174" t="s">
        <v>505</v>
      </c>
      <c r="B2" s="174"/>
      <c r="C2" s="174"/>
      <c r="D2" s="20" t="s">
        <v>499</v>
      </c>
      <c r="E2" s="21" t="s">
        <v>501</v>
      </c>
    </row>
    <row r="3" spans="1:5" s="28" customFormat="1" ht="18.95" customHeight="1" x14ac:dyDescent="0.25">
      <c r="A3" s="174" t="s">
        <v>603</v>
      </c>
      <c r="B3" s="174"/>
      <c r="C3" s="174"/>
      <c r="D3" s="20" t="s">
        <v>500</v>
      </c>
      <c r="E3" s="21">
        <v>2</v>
      </c>
    </row>
    <row r="4" spans="1:5" s="28" customFormat="1" ht="18.95" customHeight="1" x14ac:dyDescent="0.25">
      <c r="A4" s="174" t="s">
        <v>516</v>
      </c>
      <c r="B4" s="174"/>
      <c r="C4" s="17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112058323.78</v>
      </c>
      <c r="D10" s="147">
        <v>31432477.75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70834.759999999995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22314.6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112151473.14</v>
      </c>
      <c r="D16" s="148">
        <f>SUM(D9:D15)</f>
        <v>31432477.75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6456106.9700000007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1947019.31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4509087.66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0</v>
      </c>
      <c r="D29" s="148">
        <f>SUM(D30:D37)</f>
        <v>12094419.09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10651292.5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142515.38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110532.52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1190078.69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0</v>
      </c>
      <c r="D44" s="148">
        <f>D21+D29+D38</f>
        <v>18550526.060000002</v>
      </c>
    </row>
    <row r="45" spans="1:5" x14ac:dyDescent="0.2">
      <c r="E45" s="136"/>
    </row>
    <row r="46" spans="1:5" x14ac:dyDescent="0.2">
      <c r="A46" s="24" t="s">
        <v>592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90785543.75</v>
      </c>
      <c r="D48" s="148">
        <v>1810989.84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0.1</v>
      </c>
      <c r="D49" s="148">
        <f>D54+D66+D94+D97+D50</f>
        <v>5764962.9400000004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540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0.1</v>
      </c>
      <c r="D66" s="148">
        <f>D67+D76+D79+D85</f>
        <v>5764962.9400000004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5764963.75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5764963.75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0.1</v>
      </c>
      <c r="D85" s="147">
        <f>SUM(D86:D93)</f>
        <v>-0.81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0.1</v>
      </c>
      <c r="D93" s="147">
        <v>-0.81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26"/>
      <c r="B103" s="82" t="s">
        <v>528</v>
      </c>
      <c r="C103" s="148">
        <f>+C104</f>
        <v>0</v>
      </c>
      <c r="D103" s="148">
        <f>+D104</f>
        <v>0</v>
      </c>
    </row>
    <row r="104" spans="1:4" x14ac:dyDescent="0.2">
      <c r="A104" s="96">
        <v>3100</v>
      </c>
      <c r="B104" s="100" t="s">
        <v>541</v>
      </c>
      <c r="C104" s="154">
        <f>SUM(C105:C108)</f>
        <v>0</v>
      </c>
      <c r="D104" s="154">
        <f>SUM(D105:D108)</f>
        <v>0</v>
      </c>
    </row>
    <row r="105" spans="1:4" x14ac:dyDescent="0.2">
      <c r="A105" s="98"/>
      <c r="B105" s="101" t="s">
        <v>542</v>
      </c>
      <c r="C105" s="155">
        <v>0</v>
      </c>
      <c r="D105" s="155">
        <v>0</v>
      </c>
    </row>
    <row r="106" spans="1:4" x14ac:dyDescent="0.2">
      <c r="A106" s="98"/>
      <c r="B106" s="101" t="s">
        <v>543</v>
      </c>
      <c r="C106" s="155">
        <v>0</v>
      </c>
      <c r="D106" s="155">
        <v>0</v>
      </c>
    </row>
    <row r="107" spans="1:4" x14ac:dyDescent="0.2">
      <c r="A107" s="98"/>
      <c r="B107" s="101" t="s">
        <v>544</v>
      </c>
      <c r="C107" s="155">
        <v>0</v>
      </c>
      <c r="D107" s="155">
        <v>0</v>
      </c>
    </row>
    <row r="108" spans="1:4" x14ac:dyDescent="0.2">
      <c r="A108" s="98"/>
      <c r="B108" s="101" t="s">
        <v>545</v>
      </c>
      <c r="C108" s="155">
        <v>0</v>
      </c>
      <c r="D108" s="155">
        <v>0</v>
      </c>
    </row>
    <row r="109" spans="1:4" x14ac:dyDescent="0.2">
      <c r="A109" s="98"/>
      <c r="B109" s="102" t="s">
        <v>546</v>
      </c>
      <c r="C109" s="151">
        <f>+C110</f>
        <v>0</v>
      </c>
      <c r="D109" s="151">
        <f>+D110</f>
        <v>0</v>
      </c>
    </row>
    <row r="110" spans="1:4" x14ac:dyDescent="0.2">
      <c r="A110" s="96">
        <v>1270</v>
      </c>
      <c r="B110" s="97" t="s">
        <v>173</v>
      </c>
      <c r="C110" s="154">
        <f>+C111</f>
        <v>0</v>
      </c>
      <c r="D110" s="154">
        <f>+D111</f>
        <v>0</v>
      </c>
    </row>
    <row r="111" spans="1:4" x14ac:dyDescent="0.2">
      <c r="A111" s="98">
        <v>1273</v>
      </c>
      <c r="B111" s="99" t="s">
        <v>547</v>
      </c>
      <c r="C111" s="155">
        <v>0</v>
      </c>
      <c r="D111" s="155">
        <v>0</v>
      </c>
    </row>
    <row r="112" spans="1:4" x14ac:dyDescent="0.2">
      <c r="A112" s="98"/>
      <c r="B112" s="102" t="s">
        <v>548</v>
      </c>
      <c r="C112" s="151">
        <f>+C113+C135</f>
        <v>12789.77</v>
      </c>
      <c r="D112" s="151">
        <f>+D113+D135</f>
        <v>59.74</v>
      </c>
    </row>
    <row r="113" spans="1:4" x14ac:dyDescent="0.2">
      <c r="A113" s="96">
        <v>4300</v>
      </c>
      <c r="B113" s="100" t="s">
        <v>596</v>
      </c>
      <c r="C113" s="154">
        <f>C127+C114+C117+C123+C125</f>
        <v>12789.77</v>
      </c>
      <c r="D113" s="156">
        <f>D127+D114+D117+D123+D125</f>
        <v>59.74</v>
      </c>
    </row>
    <row r="114" spans="1:4" x14ac:dyDescent="0.2">
      <c r="A114" s="96">
        <v>4310</v>
      </c>
      <c r="B114" s="100" t="s">
        <v>261</v>
      </c>
      <c r="C114" s="154">
        <f>SUM(C115:C116)</f>
        <v>0</v>
      </c>
      <c r="D114" s="154">
        <f>SUM(D115:D116)</f>
        <v>0</v>
      </c>
    </row>
    <row r="115" spans="1:4" x14ac:dyDescent="0.2">
      <c r="A115" s="98">
        <v>4311</v>
      </c>
      <c r="B115" s="101" t="s">
        <v>430</v>
      </c>
      <c r="C115" s="155">
        <v>0</v>
      </c>
      <c r="D115" s="157">
        <v>0</v>
      </c>
    </row>
    <row r="116" spans="1:4" x14ac:dyDescent="0.2">
      <c r="A116" s="98">
        <v>4319</v>
      </c>
      <c r="B116" s="101" t="s">
        <v>262</v>
      </c>
      <c r="C116" s="155">
        <v>0</v>
      </c>
      <c r="D116" s="157">
        <v>0</v>
      </c>
    </row>
    <row r="117" spans="1:4" x14ac:dyDescent="0.2">
      <c r="A117" s="96">
        <v>4320</v>
      </c>
      <c r="B117" s="100" t="s">
        <v>263</v>
      </c>
      <c r="C117" s="154">
        <f>SUM(C118:C122)</f>
        <v>0</v>
      </c>
      <c r="D117" s="154">
        <f>SUM(D118:D122)</f>
        <v>0</v>
      </c>
    </row>
    <row r="118" spans="1:4" x14ac:dyDescent="0.2">
      <c r="A118" s="98">
        <v>4321</v>
      </c>
      <c r="B118" s="101" t="s">
        <v>264</v>
      </c>
      <c r="C118" s="155">
        <v>0</v>
      </c>
      <c r="D118" s="157">
        <v>0</v>
      </c>
    </row>
    <row r="119" spans="1:4" x14ac:dyDescent="0.2">
      <c r="A119" s="98">
        <v>4322</v>
      </c>
      <c r="B119" s="101" t="s">
        <v>265</v>
      </c>
      <c r="C119" s="155">
        <v>0</v>
      </c>
      <c r="D119" s="157">
        <v>0</v>
      </c>
    </row>
    <row r="120" spans="1:4" x14ac:dyDescent="0.2">
      <c r="A120" s="98">
        <v>4323</v>
      </c>
      <c r="B120" s="101" t="s">
        <v>266</v>
      </c>
      <c r="C120" s="155">
        <v>0</v>
      </c>
      <c r="D120" s="157">
        <v>0</v>
      </c>
    </row>
    <row r="121" spans="1:4" x14ac:dyDescent="0.2">
      <c r="A121" s="98">
        <v>4324</v>
      </c>
      <c r="B121" s="101" t="s">
        <v>267</v>
      </c>
      <c r="C121" s="155">
        <v>0</v>
      </c>
      <c r="D121" s="157">
        <v>0</v>
      </c>
    </row>
    <row r="122" spans="1:4" x14ac:dyDescent="0.2">
      <c r="A122" s="98">
        <v>4325</v>
      </c>
      <c r="B122" s="101" t="s">
        <v>268</v>
      </c>
      <c r="C122" s="155">
        <v>0</v>
      </c>
      <c r="D122" s="157">
        <v>0</v>
      </c>
    </row>
    <row r="123" spans="1:4" x14ac:dyDescent="0.2">
      <c r="A123" s="96">
        <v>4330</v>
      </c>
      <c r="B123" s="100" t="s">
        <v>269</v>
      </c>
      <c r="C123" s="154">
        <f>C124</f>
        <v>0</v>
      </c>
      <c r="D123" s="154">
        <f>D124</f>
        <v>0</v>
      </c>
    </row>
    <row r="124" spans="1:4" x14ac:dyDescent="0.2">
      <c r="A124" s="98">
        <v>4331</v>
      </c>
      <c r="B124" s="101" t="s">
        <v>269</v>
      </c>
      <c r="C124" s="155">
        <v>0</v>
      </c>
      <c r="D124" s="157">
        <v>0</v>
      </c>
    </row>
    <row r="125" spans="1:4" x14ac:dyDescent="0.2">
      <c r="A125" s="96">
        <v>4340</v>
      </c>
      <c r="B125" s="100" t="s">
        <v>270</v>
      </c>
      <c r="C125" s="154">
        <f>C126</f>
        <v>0</v>
      </c>
      <c r="D125" s="154">
        <f>D126</f>
        <v>0</v>
      </c>
    </row>
    <row r="126" spans="1:4" x14ac:dyDescent="0.2">
      <c r="A126" s="98">
        <v>4341</v>
      </c>
      <c r="B126" s="101" t="s">
        <v>270</v>
      </c>
      <c r="C126" s="155">
        <v>0</v>
      </c>
      <c r="D126" s="157">
        <v>0</v>
      </c>
    </row>
    <row r="127" spans="1:4" x14ac:dyDescent="0.2">
      <c r="A127" s="123">
        <v>4390</v>
      </c>
      <c r="B127" s="124" t="s">
        <v>271</v>
      </c>
      <c r="C127" s="158">
        <f>SUM(C128:C134)</f>
        <v>12789.77</v>
      </c>
      <c r="D127" s="158">
        <f>SUM(D128:D134)</f>
        <v>59.74</v>
      </c>
    </row>
    <row r="128" spans="1:4" x14ac:dyDescent="0.2">
      <c r="A128" s="79">
        <v>4392</v>
      </c>
      <c r="B128" s="122" t="s">
        <v>272</v>
      </c>
      <c r="C128" s="159">
        <v>0</v>
      </c>
      <c r="D128" s="159">
        <v>0</v>
      </c>
    </row>
    <row r="129" spans="1:4" x14ac:dyDescent="0.2">
      <c r="A129" s="79">
        <v>4393</v>
      </c>
      <c r="B129" s="122" t="s">
        <v>431</v>
      </c>
      <c r="C129" s="159">
        <v>0</v>
      </c>
      <c r="D129" s="159">
        <v>0</v>
      </c>
    </row>
    <row r="130" spans="1:4" x14ac:dyDescent="0.2">
      <c r="A130" s="79">
        <v>4394</v>
      </c>
      <c r="B130" s="122" t="s">
        <v>273</v>
      </c>
      <c r="C130" s="159">
        <v>0</v>
      </c>
      <c r="D130" s="159">
        <v>0</v>
      </c>
    </row>
    <row r="131" spans="1:4" x14ac:dyDescent="0.2">
      <c r="A131" s="79">
        <v>4395</v>
      </c>
      <c r="B131" s="122" t="s">
        <v>274</v>
      </c>
      <c r="C131" s="159">
        <v>0</v>
      </c>
      <c r="D131" s="159">
        <v>0</v>
      </c>
    </row>
    <row r="132" spans="1:4" x14ac:dyDescent="0.2">
      <c r="A132" s="79">
        <v>4396</v>
      </c>
      <c r="B132" s="122" t="s">
        <v>275</v>
      </c>
      <c r="C132" s="159">
        <v>0</v>
      </c>
      <c r="D132" s="159">
        <v>0</v>
      </c>
    </row>
    <row r="133" spans="1:4" x14ac:dyDescent="0.2">
      <c r="A133" s="79">
        <v>4397</v>
      </c>
      <c r="B133" s="122" t="s">
        <v>432</v>
      </c>
      <c r="C133" s="159">
        <v>0</v>
      </c>
      <c r="D133" s="159">
        <v>0</v>
      </c>
    </row>
    <row r="134" spans="1:4" x14ac:dyDescent="0.2">
      <c r="A134" s="98">
        <v>4399</v>
      </c>
      <c r="B134" s="101" t="s">
        <v>271</v>
      </c>
      <c r="C134" s="155">
        <v>12789.77</v>
      </c>
      <c r="D134" s="155">
        <v>59.74</v>
      </c>
    </row>
    <row r="135" spans="1:4" x14ac:dyDescent="0.2">
      <c r="A135" s="33">
        <v>1120</v>
      </c>
      <c r="B135" s="85" t="s">
        <v>529</v>
      </c>
      <c r="C135" s="148">
        <f>SUM(C136:C144)</f>
        <v>0</v>
      </c>
      <c r="D135" s="148">
        <f>SUM(D136:D144)</f>
        <v>0</v>
      </c>
    </row>
    <row r="136" spans="1:4" x14ac:dyDescent="0.2">
      <c r="A136" s="26">
        <v>1124</v>
      </c>
      <c r="B136" s="86" t="s">
        <v>530</v>
      </c>
      <c r="C136" s="160">
        <v>0</v>
      </c>
      <c r="D136" s="147">
        <v>0</v>
      </c>
    </row>
    <row r="137" spans="1:4" x14ac:dyDescent="0.2">
      <c r="A137" s="26">
        <v>1124</v>
      </c>
      <c r="B137" s="86" t="s">
        <v>531</v>
      </c>
      <c r="C137" s="160">
        <v>0</v>
      </c>
      <c r="D137" s="147">
        <v>0</v>
      </c>
    </row>
    <row r="138" spans="1:4" x14ac:dyDescent="0.2">
      <c r="A138" s="26">
        <v>1124</v>
      </c>
      <c r="B138" s="86" t="s">
        <v>532</v>
      </c>
      <c r="C138" s="160">
        <v>0</v>
      </c>
      <c r="D138" s="147">
        <v>0</v>
      </c>
    </row>
    <row r="139" spans="1:4" x14ac:dyDescent="0.2">
      <c r="A139" s="26">
        <v>1124</v>
      </c>
      <c r="B139" s="86" t="s">
        <v>533</v>
      </c>
      <c r="C139" s="160">
        <v>0</v>
      </c>
      <c r="D139" s="147">
        <v>0</v>
      </c>
    </row>
    <row r="140" spans="1:4" x14ac:dyDescent="0.2">
      <c r="A140" s="26">
        <v>1124</v>
      </c>
      <c r="B140" s="86" t="s">
        <v>534</v>
      </c>
      <c r="C140" s="147">
        <v>0</v>
      </c>
      <c r="D140" s="147">
        <v>0</v>
      </c>
    </row>
    <row r="141" spans="1:4" x14ac:dyDescent="0.2">
      <c r="A141" s="26">
        <v>1124</v>
      </c>
      <c r="B141" s="86" t="s">
        <v>535</v>
      </c>
      <c r="C141" s="147">
        <v>0</v>
      </c>
      <c r="D141" s="147">
        <v>0</v>
      </c>
    </row>
    <row r="142" spans="1:4" x14ac:dyDescent="0.2">
      <c r="A142" s="26">
        <v>1122</v>
      </c>
      <c r="B142" s="86" t="s">
        <v>536</v>
      </c>
      <c r="C142" s="147">
        <v>0</v>
      </c>
      <c r="D142" s="147">
        <v>0</v>
      </c>
    </row>
    <row r="143" spans="1:4" x14ac:dyDescent="0.2">
      <c r="A143" s="26">
        <v>1122</v>
      </c>
      <c r="B143" s="86" t="s">
        <v>537</v>
      </c>
      <c r="C143" s="160">
        <v>0</v>
      </c>
      <c r="D143" s="147">
        <v>0</v>
      </c>
    </row>
    <row r="144" spans="1:4" x14ac:dyDescent="0.2">
      <c r="A144" s="26">
        <v>1122</v>
      </c>
      <c r="B144" s="86" t="s">
        <v>538</v>
      </c>
      <c r="C144" s="147">
        <v>0</v>
      </c>
      <c r="D144" s="147">
        <v>0</v>
      </c>
    </row>
    <row r="145" spans="1:4" x14ac:dyDescent="0.2">
      <c r="A145" s="26"/>
      <c r="B145" s="87" t="s">
        <v>539</v>
      </c>
      <c r="C145" s="148">
        <f>C48+C49+C103-C109-C112</f>
        <v>90772754.079999998</v>
      </c>
      <c r="D145" s="148">
        <f>D48+D49+D103-D109-D112</f>
        <v>7575893.04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sqref="A1:C21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5" t="s">
        <v>602</v>
      </c>
      <c r="B1" s="176"/>
      <c r="C1" s="177"/>
    </row>
    <row r="2" spans="1:3" s="29" customFormat="1" ht="18" customHeight="1" x14ac:dyDescent="0.25">
      <c r="A2" s="178" t="s">
        <v>506</v>
      </c>
      <c r="B2" s="179"/>
      <c r="C2" s="180"/>
    </row>
    <row r="3" spans="1:3" s="29" customFormat="1" ht="18" customHeight="1" x14ac:dyDescent="0.25">
      <c r="A3" s="178" t="s">
        <v>603</v>
      </c>
      <c r="B3" s="179"/>
      <c r="C3" s="180"/>
    </row>
    <row r="4" spans="1:3" s="31" customFormat="1" ht="18" customHeight="1" x14ac:dyDescent="0.2">
      <c r="A4" s="181" t="s">
        <v>507</v>
      </c>
      <c r="B4" s="182"/>
      <c r="C4" s="183"/>
    </row>
    <row r="5" spans="1:3" s="31" customFormat="1" ht="18" customHeight="1" x14ac:dyDescent="0.2">
      <c r="A5" s="184" t="s">
        <v>406</v>
      </c>
      <c r="B5" s="185"/>
      <c r="C5" s="129">
        <v>2025</v>
      </c>
    </row>
    <row r="6" spans="1:3" x14ac:dyDescent="0.2">
      <c r="A6" s="45" t="s">
        <v>435</v>
      </c>
      <c r="B6" s="45"/>
      <c r="C6" s="88">
        <v>187215630.59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-12789.77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-12789.77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187202840.81999999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sqref="A1:C40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6" t="s">
        <v>602</v>
      </c>
      <c r="B1" s="187"/>
      <c r="C1" s="188"/>
    </row>
    <row r="2" spans="1:3" s="32" customFormat="1" ht="18.95" customHeight="1" x14ac:dyDescent="0.25">
      <c r="A2" s="189" t="s">
        <v>508</v>
      </c>
      <c r="B2" s="190"/>
      <c r="C2" s="191"/>
    </row>
    <row r="3" spans="1:3" s="32" customFormat="1" ht="18.95" customHeight="1" x14ac:dyDescent="0.25">
      <c r="A3" s="189" t="s">
        <v>603</v>
      </c>
      <c r="B3" s="190"/>
      <c r="C3" s="191"/>
    </row>
    <row r="4" spans="1:3" x14ac:dyDescent="0.2">
      <c r="A4" s="181" t="s">
        <v>507</v>
      </c>
      <c r="B4" s="182"/>
      <c r="C4" s="183"/>
    </row>
    <row r="5" spans="1:3" ht="22.35" customHeight="1" x14ac:dyDescent="0.2">
      <c r="A5" s="192" t="s">
        <v>406</v>
      </c>
      <c r="B5" s="193"/>
      <c r="C5" s="129">
        <v>2025</v>
      </c>
    </row>
    <row r="6" spans="1:3" x14ac:dyDescent="0.2">
      <c r="A6" s="70" t="s">
        <v>448</v>
      </c>
      <c r="B6" s="45"/>
      <c r="C6" s="92">
        <v>96417296.969999999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0.1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0.1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96417297.069999993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78" workbookViewId="0">
      <selection sqref="A1:J5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4" t="s">
        <v>602</v>
      </c>
      <c r="B1" s="195"/>
      <c r="C1" s="195"/>
      <c r="D1" s="195"/>
      <c r="E1" s="195"/>
      <c r="F1" s="195"/>
      <c r="G1" s="20" t="s">
        <v>498</v>
      </c>
      <c r="H1" s="21">
        <v>2025</v>
      </c>
    </row>
    <row r="2" spans="1:10" ht="18.95" customHeight="1" x14ac:dyDescent="0.2">
      <c r="A2" s="174" t="s">
        <v>509</v>
      </c>
      <c r="B2" s="195"/>
      <c r="C2" s="195"/>
      <c r="D2" s="195"/>
      <c r="E2" s="195"/>
      <c r="F2" s="195"/>
      <c r="G2" s="20" t="s">
        <v>499</v>
      </c>
      <c r="H2" s="21" t="s">
        <v>501</v>
      </c>
    </row>
    <row r="3" spans="1:10" ht="18.95" customHeight="1" x14ac:dyDescent="0.2">
      <c r="A3" s="196" t="s">
        <v>603</v>
      </c>
      <c r="B3" s="197"/>
      <c r="C3" s="197"/>
      <c r="D3" s="197"/>
      <c r="E3" s="197"/>
      <c r="F3" s="197"/>
      <c r="G3" s="20" t="s">
        <v>500</v>
      </c>
      <c r="H3" s="21">
        <v>2</v>
      </c>
    </row>
    <row r="4" spans="1:10" x14ac:dyDescent="0.2">
      <c r="A4" s="196" t="str">
        <f>'Notas a los Edos Financieros'!A4</f>
        <v>(Cifras en Pesos)</v>
      </c>
      <c r="B4" s="197"/>
      <c r="C4" s="197"/>
      <c r="D4" s="197"/>
      <c r="E4" s="197"/>
      <c r="F4" s="197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  <c r="G9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4" t="s">
        <v>553</v>
      </c>
      <c r="C39" s="194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245778523.27000001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-78765107.650000006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20202214.969999999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-187215630.59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4" t="s">
        <v>554</v>
      </c>
      <c r="C48" s="194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-245778523.27000001</v>
      </c>
    </row>
    <row r="51" spans="1:3" x14ac:dyDescent="0.2">
      <c r="A51" s="22">
        <v>8220</v>
      </c>
      <c r="B51" s="103" t="s">
        <v>46</v>
      </c>
      <c r="C51" s="161">
        <v>98276154.390000001</v>
      </c>
    </row>
    <row r="52" spans="1:3" x14ac:dyDescent="0.2">
      <c r="A52" s="22">
        <v>8230</v>
      </c>
      <c r="B52" s="103" t="s">
        <v>600</v>
      </c>
      <c r="C52" s="161">
        <v>-20191244.68</v>
      </c>
    </row>
    <row r="53" spans="1:3" x14ac:dyDescent="0.2">
      <c r="A53" s="22">
        <v>8240</v>
      </c>
      <c r="B53" s="103" t="s">
        <v>45</v>
      </c>
      <c r="C53" s="161">
        <v>71276316.590000004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96417296.969999999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2025-08-05T22:49:19Z</cp:lastPrinted>
  <dcterms:created xsi:type="dcterms:W3CDTF">2012-12-11T20:36:24Z</dcterms:created>
  <dcterms:modified xsi:type="dcterms:W3CDTF">2025-08-05T22:51:02Z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