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7F68462D-090A-4F6E-85D9-2EF73F3F6EC8}" xr6:coauthVersionLast="47" xr6:coauthVersionMax="47" xr10:uidLastSave="{00000000-0000-0000-0000-000000000000}"/>
  <bookViews>
    <workbookView xWindow="-120" yWindow="-120" windowWidth="29040" windowHeight="15720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<sst xmlns="http://schemas.openxmlformats.org/spreadsheetml/2006/main" count="859" uniqueCount="591">
  <si>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</si>
  <si>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</si>
  <si>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</si>
  <si>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</si>
  <si>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</si>
  <si>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</si>
  <si>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</si>
  <si>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</si>
  <si>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</si>
  <si>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</si>
  <si>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</si>
  <si>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</si>
  <si>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</si>
  <si>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</si>
  <si>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</si>
  <si>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</si>
  <si>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</si>
  <si>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</si>
  <si>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</si>
  <si>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</si>
  <si>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</si>
  <si>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</si>
  <si>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</si>
  <si>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</si>
  <si>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</si>
  <si>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</si>
  <si>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</si>
  <si>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</si>
  <si>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</si>
  <si>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</si>
  <si>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</si>
  <si>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</si>
  <si>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</si>
  <si>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</si>
  <si>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</si>
  <si>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</si>
  <si>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</si>
  <si>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</si>
  <si>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</si>
  <si>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</si>
  <si>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</si>
  <si>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</si>
  <si>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</si>
  <si>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</si>
  <si>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</si>
  <si>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</si>
  <si>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</si>
  <si>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</si>
  <si>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</si>
  <si>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</si>
  <si>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</si>
  <si>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</si>
  <si>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</si>
  <si>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</si>
  <si>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</si>
  <si>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</si>
  <si>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</si>
  <si>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</si>
  <si>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</si>
  <si>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</si>
  <si>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</si>
  <si>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</si>
  <si>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</si>
  <si>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</si>
  <si>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</si>
  <si>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</si>
  <si>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</si>
  <si>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</si>
  <si>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</si>
  <si>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</si>
  <si>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</si>
  <si>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</si>
  <si>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</si>
  <si>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</si>
  <si>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</si>
  <si>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</si>
  <si>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</si>
  <si>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</si>
  <si>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</si>
  <si>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</si>
  <si>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</si>
  <si>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</si>
  <si>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</si>
  <si>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</si>
  <si>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</si>
  <si>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</si>
  <si>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</si>
  <si>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</si>
  <si>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</si>
  <si>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</si>
  <si>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</si>
  <si>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</si>
  <si>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</si>
  <si>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</si>
  <si>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</si>
  <si>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</si>
  <si>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</si>
  <si>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</si>
  <si>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</si>
  <si>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</si>
  <si>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</si>
  <si>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</si>
  <si>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</si>
  <si>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</si>
  <si>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</si>
  <si>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</si>
  <si>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</si>
  <si>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</si>
  <si>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</si>
  <si>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</si>
  <si>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</si>
  <si>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</si>
  <si>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</si>
  <si>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</si>
  <si>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</si>
  <si>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</si>
  <si>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</si>
  <si>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</si>
  <si>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</si>
  <si>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</si>
  <si>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</si>
  <si>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</si>
  <si>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</si>
  <si>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</si>
  <si>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</si>
  <si>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</si>
  <si>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</si>
  <si>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</si>
  <si>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</si>
  <si>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</si>
  <si>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</si>
  <si>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</si>
  <si>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</si>
  <si>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</si>
  <si>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</si>
  <si>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</si>
  <si>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</si>
  <si>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</si>
  <si>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</si>
  <si>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</si>
  <si>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</si>
  <si>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</si>
  <si>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</si>
  <si>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</si>
  <si>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</si>
  <si>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</si>
  <si>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</si>
  <si>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</si>
  <si>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</si>
  <si>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</si>
  <si>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</si>
  <si>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</si>
  <si>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</si>
  <si>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</si>
  <si>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</si>
  <si>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</si>
  <si>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</si>
  <si>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</si>
  <si>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</si>
  <si>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</si>
  <si>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</si>
  <si>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</si>
  <si>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</si>
  <si>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</si>
  <si>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</si>
  <si>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</si>
  <si>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</si>
  <si>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</si>
  <si>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</si>
  <si>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</si>
  <si>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</si>
  <si>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</si>
  <si>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</si>
  <si>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</si>
  <si>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</si>
  <si>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</si>
  <si>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</si>
  <si>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</si>
  <si>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</si>
  <si>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</si>
  <si>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</si>
  <si>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</si>
  <si>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</si>
  <si>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</si>
  <si>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</si>
  <si>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</si>
  <si>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</si>
  <si>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</si>
  <si>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</si>
  <si>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</si>
  <si>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</si>
  <si>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</si>
  <si>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</si>
  <si>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</si>
  <si>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</si>
  <si>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</si>
  <si>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</si>
  <si>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</si>
  <si>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</si>
  <si>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</si>
  <si>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</si>
  <si>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</si>
  <si>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</si>
  <si>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</si>
  <si>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</si>
  <si>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</si>
  <si>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</si>
  <si>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</si>
  <si>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</si>
  <si>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</si>
  <si>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</si>
  <si>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</si>
  <si>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</si>
  <si>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</si>
  <si>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</si>
  <si>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</si>
  <si>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</si>
  <si>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</si>
  <si>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</si>
  <si>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</si>
  <si>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</si>
  <si>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</si>
  <si>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</si>
  <si>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</si>
  <si>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</si>
  <si>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</si>
  <si>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</si>
  <si>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</si>
  <si>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</si>
  <si>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</si>
  <si>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</si>
  <si>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</si>
  <si>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</si>
  <si>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</si>
  <si>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</si>
  <si>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</si>
  <si>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</si>
  <si>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</si>
  <si>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</si>
  <si>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</si>
  <si>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</si>
  <si>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</si>
  <si>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</si>
  <si>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</si>
  <si>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</si>
  <si>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</si>
  <si>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</si>
  <si>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</si>
  <si>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</si>
  <si>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</si>
  <si>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</si>
  <si>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</si>
  <si>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</si>
  <si>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</si>
  <si>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</si>
  <si>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</si>
  <si>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</si>
  <si>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</si>
  <si>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</si>
  <si>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</si>
  <si>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</si>
  <si>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</si>
  <si>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</si>
  <si>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</si>
  <si>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</si>
  <si>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</si>
  <si>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</si>
  <si>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</si>
  <si>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</si>
  <si>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</si>
  <si>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</si>
  <si>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</si>
  <si>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</si>
  <si>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</si>
  <si>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</si>
  <si>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</si>
  <si>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</si>
  <si>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</si>
  <si>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</si>
  <si>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</si>
  <si>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</si>
  <si>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</si>
  <si>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</si>
  <si>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</si>
  <si>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</si>
  <si>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</si>
  <si>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</si>
  <si>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</si>
  <si>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</si>
  <si>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</si>
  <si>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</si>
  <si>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</si>
  <si>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</si>
  <si>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</si>
  <si>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</si>
  <si>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</si>
  <si>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</si>
  <si>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</si>
  <si>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</si>
  <si>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</si>
  <si>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</si>
  <si>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</si>
  <si>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</si>
  <si>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</si>
  <si>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</si>
  <si>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</si>
  <si>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</si>
  <si>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</si>
  <si>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</si>
  <si>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</si>
  <si>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</si>
  <si>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</si>
  <si>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</si>
  <si>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</si>
  <si>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</si>
  <si>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</si>
  <si>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</si>
  <si>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</si>
  <si>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</si>
  <si>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</si>
  <si>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</si>
  <si>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</si>
  <si>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</si>
  <si>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</si>
  <si>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</si>
  <si>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</si>
  <si>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</si>
  <si>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</si>
  <si>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</si>
  <si>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</si>
  <si>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</si>
  <si>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</si>
  <si>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</si>
  <si>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</si>
  <si>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</si>
  <si>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</si>
  <si>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</si>
  <si>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</si>
  <si>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</si>
  <si>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</si>
  <si>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</si>
  <si>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</si>
  <si>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</si>
  <si>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</si>
  <si>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</si>
  <si>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</si>
  <si>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</si>
  <si>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</si>
  <si>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</si>
  <si>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</si>
  <si>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</si>
  <si>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</si>
  <si>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</si>
  <si>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</si>
  <si>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</si>
  <si>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</si>
  <si>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</si>
  <si>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</si>
  <si>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</si>
  <si>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</si>
  <si>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</si>
  <si>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</si>
  <si>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</si>
  <si>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</si>
  <si>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</si>
  <si>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</si>
  <si>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</si>
  <si>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</si>
  <si>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</si>
  <si>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</si>
  <si>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</si>
  <si>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</si>
  <si>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</si>
  <si>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</si>
  <si>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</si>
  <si>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</si>
  <si>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</si>
  <si>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</si>
  <si>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</si>
  <si>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</si>
  <si>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</si>
  <si>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</si>
  <si>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</si>
  <si>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</si>
  <si>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</si>
  <si>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</si>
  <si>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</si>
  <si>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</si>
  <si>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</si>
  <si>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</si>
  <si>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</si>
  <si>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</si>
  <si>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</si>
  <si>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</si>
  <si>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</si>
  <si>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</si>
  <si>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</si>
  <si>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</si>
  <si>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</si>
  <si>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</si>
  <si>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</si>
  <si>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</si>
  <si>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</si>
  <si>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</si>
  <si>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</si>
  <si>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</si>
  <si>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</si>
  <si>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</si>
  <si>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</si>
  <si>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</si>
  <si>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</si>
  <si>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</si>
  <si>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</si>
  <si>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</si>
  <si>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</si>
  <si>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</si>
  <si>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</si>
  <si>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</si>
  <si>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</si>
  <si>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</si>
  <si>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</si>
  <si>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</si>
  <si>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</si>
  <si>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</si>
  <si>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</si>
  <si>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</si>
  <si>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</si>
  <si>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</si>
  <si>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</si>
  <si>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</si>
  <si>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</si>
  <si>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</si>
  <si>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</si>
  <si>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</si>
  <si>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</si>
  <si>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</si>
  <si>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</si>
  <si>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</si>
  <si>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</si>
  <si>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</si>
  <si>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</si>
  <si>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</si>
  <si>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</si>
  <si>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</si>
  <si>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</si>
  <si>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</si>
  <si>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</si>
  <si>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</si>
  <si>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</si>
  <si>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</si>
  <si>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</si>
  <si>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</si>
  <si>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</si>
  <si>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</si>
  <si>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</si>
  <si>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</si>
  <si>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</si>
  <si>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</si>
  <si>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</si>
  <si>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</si>
  <si>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</si>
  <si>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</si>
  <si>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</si>
  <si>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</si>
  <si>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</si>
  <si>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</si>
  <si>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</si>
  <si>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</si>
  <si>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</si>
  <si>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</si>
  <si>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</si>
  <si>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</si>
  <si>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</si>
  <si>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</si>
  <si>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</si>
  <si>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</si>
  <si>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</si>
  <si>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</si>
  <si>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</si>
  <si>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</si>
  <si>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</si>
  <si>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</si>
  <si>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</si>
  <si>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</si>
  <si>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</si>
  <si>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</si>
  <si>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</si>
  <si>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</si>
  <si>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</si>
  <si>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</si>
  <si>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</si>
  <si>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</si>
  <si>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</si>
  <si>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</si>
  <si>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</si>
  <si>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</si>
  <si>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</si>
  <si>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</si>
  <si>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</si>
  <si>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</si>
  <si>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</si>
  <si>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</si>
  <si>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</si>
  <si>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</si>
  <si>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</si>
  <si>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</si>
  <si>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</si>
  <si>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</si>
  <si>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</si>
  <si>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</si>
  <si>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</si>
  <si>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</si>
  <si>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</si>
  <si>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</si>
  <si>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</si>
  <si>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</si>
  <si>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</si>
  <si>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</si>
  <si>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</si>
  <si>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</si>
  <si>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</si>
  <si>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</si>
  <si>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</si>
  <si>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</si>
  <si>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</si>
  <si>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</si>
  <si>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</si>
  <si>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</si>
  <si>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</si>
  <si>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</si>
  <si>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</si>
  <si>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</si>
  <si>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</si>
  <si>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</si>
  <si>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</si>
  <si>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</si>
  <si>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</si>
  <si>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</si>
  <si>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</si>
  <si>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</si>
  <si>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</si>
  <si>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</si>
  <si>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</si>
  <si>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</si>
  <si>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</si>
  <si>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</si>
  <si>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</si>
  <si>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</si>
  <si>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</si>
  <si>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</si>
  <si>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</si>
  <si>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</si>
  <si>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</si>
  <si>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</si>
  <si>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</si>
  <si>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</si>
  <si>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</si>
  <si>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</si>
  <si>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</si>
  <si>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</si>
  <si>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</si>
  <si>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</si>
  <si>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</si>
  <si>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</si>
  <si>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</si>
  <si>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</si>
  <si>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</si>
  <si>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</si>
  <si>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</si>
  <si>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</si>
  <si>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</si>
  <si>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</si>
  <si>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</si>
  <si>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</si>
  <si>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</si>
  <si>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</si>
  <si>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</si>
  <si>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</si>
  <si>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</si>
  <si>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</si>
  <si>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</si>
  <si>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</si>
  <si>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</si>
  <si>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</si>
  <si>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</si>
  <si>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</si>
  <si>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</si>
  <si>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</si>
  <si>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</si>
  <si>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UNIVERSIDAD TECNOLOGICA DE LEON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</si>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</sst>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47</xdr:row>
      <xdr:rowOff>47625</xdr:rowOff>
    </xdr:from>
    <xdr:to>
      <xdr:col>2</xdr:col>
      <xdr:colOff>760017</xdr:colOff>
      <xdr:row>56</xdr:row>
      <xdr:rowOff>27781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02290E-37F8-426B-9784-F388EBB78C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361950" y="7038975"/>
          <a:ext cx="6303567" cy="1266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216</xdr:row>
      <xdr:rowOff>76200</xdr:rowOff>
    </xdr:from>
    <xdr:to>
      <xdr:col>3</xdr:col>
      <xdr:colOff>436167</xdr:colOff>
      <xdr:row>226</xdr:row>
      <xdr:rowOff>56356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8A286F-B447-4F59-9171-2F759EEF88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057275" y="33318450"/>
          <a:ext cx="6627417" cy="14089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173</xdr:row>
      <xdr:rowOff>147801</xdr:rowOff>
    </xdr:from>
    <xdr:to>
      <xdr:col>5</xdr:col>
      <xdr:colOff>722586</xdr:colOff>
      <xdr:row>187</xdr:row>
      <xdr:rowOff>114956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6C3F95-02A6-490A-868D-014BF4FFC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673319" y="26111637"/>
          <a:ext cx="9278664" cy="20363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4</xdr:col>
      <xdr:colOff>779067</xdr:colOff>
      <xdr:row>43</xdr:row>
      <xdr:rowOff>123031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12FB0F-7F29-4F59-9506-E43FDC99B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666750" y="5238750"/>
          <a:ext cx="6627417" cy="14089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152</xdr:row>
      <xdr:rowOff>0</xdr:rowOff>
    </xdr:from>
    <xdr:to>
      <xdr:col>4</xdr:col>
      <xdr:colOff>283767</xdr:colOff>
      <xdr:row>161</xdr:row>
      <xdr:rowOff>123031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809B11-2DCE-466E-B8D5-D1136F24E5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666750" y="22098000"/>
          <a:ext cx="6627417" cy="14089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3</xdr:col>
      <xdr:colOff>607617</xdr:colOff>
      <xdr:row>35</xdr:row>
      <xdr:rowOff>123031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51322C-68C0-456E-8B9A-4C09631E0F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219075" y="4267200"/>
          <a:ext cx="6627417" cy="140890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44</xdr:row>
      <xdr:rowOff>0</xdr:rowOff>
    </xdr:from>
    <xdr:to>
      <xdr:col>2</xdr:col>
      <xdr:colOff>1133476</xdr:colOff>
      <xdr:row>53</xdr:row>
      <xdr:rowOff>123031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8E05CB-A003-4839-B4D6-072E003A3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247651" y="6867525"/>
          <a:ext cx="5276850" cy="14089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4</xdr:col>
      <xdr:colOff>354134</xdr:colOff>
      <xdr:row>75</xdr:row>
      <xdr:rowOff>90059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A848C1-E9F6-4256-BA7B-CD40F24D77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671635" y="9964615"/>
          <a:ext cx="7656634" cy="1408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C31" sqref="C31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70" t="s">
        <v>589</v>
      </c>
      <c r="B1" s="171"/>
      <c r="C1" s="87" t="s">
        <v>486</v>
      </c>
      <c r="D1" s="88">
        <v>2026</v>
      </c>
    </row>
    <row r="2" spans="1:5" ht="16.149999999999999" customHeight="1" x14ac:dyDescent="0.2">
      <c r="A2" s="172" t="s">
        <v>485</v>
      </c>
      <c r="B2" s="173"/>
      <c r="C2" s="155" t="s">
        <v>487</v>
      </c>
      <c r="D2" s="89" t="s">
        <v>489</v>
      </c>
    </row>
    <row r="3" spans="1:5" ht="16.149999999999999" customHeight="1" x14ac:dyDescent="0.2">
      <c r="A3" s="172" t="s">
        <v>590</v>
      </c>
      <c r="B3" s="173"/>
      <c r="C3" s="155" t="s">
        <v>488</v>
      </c>
      <c r="D3" s="90">
        <v>2</v>
      </c>
    </row>
    <row r="4" spans="1:5" ht="16.149999999999999" customHeight="1" x14ac:dyDescent="0.2">
      <c r="A4" s="172" t="s">
        <v>504</v>
      </c>
      <c r="B4" s="173"/>
      <c r="C4" s="156"/>
      <c r="D4" s="89"/>
    </row>
    <row r="5" spans="1:5" ht="15" customHeight="1" x14ac:dyDescent="0.2">
      <c r="A5" s="157" t="s">
        <v>29</v>
      </c>
      <c r="B5" s="164" t="s">
        <v>30</v>
      </c>
      <c r="C5" s="164"/>
      <c r="D5" s="165"/>
    </row>
    <row r="6" spans="1:5" x14ac:dyDescent="0.2">
      <c r="A6" s="158"/>
      <c r="B6" s="166"/>
      <c r="C6" s="166"/>
      <c r="D6" s="167"/>
      <c r="E6" s="151"/>
    </row>
    <row r="7" spans="1:5" x14ac:dyDescent="0.2">
      <c r="A7" s="158"/>
      <c r="B7" s="168" t="s">
        <v>33</v>
      </c>
      <c r="C7" s="168"/>
      <c r="D7" s="169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1.6929133858267718" right="0.70866141732283472" top="0.74803149606299213" bottom="0.74803149606299213" header="0.31496062992125984" footer="0.31496062992125984"/>
  <pageSetup scale="78"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opLeftCell="A217" zoomScaleNormal="100" workbookViewId="0">
      <selection activeCell="E1" sqref="A1:E228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5" t="s">
        <v>589</v>
      </c>
      <c r="B1" s="175"/>
      <c r="C1" s="175"/>
      <c r="D1" s="2" t="s">
        <v>486</v>
      </c>
      <c r="E1" s="8">
        <v>2026</v>
      </c>
    </row>
    <row r="2" spans="1:5" s="3" customFormat="1" ht="18.95" customHeight="1" x14ac:dyDescent="0.25">
      <c r="A2" s="175" t="s">
        <v>491</v>
      </c>
      <c r="B2" s="175"/>
      <c r="C2" s="175"/>
      <c r="D2" s="2" t="s">
        <v>487</v>
      </c>
      <c r="E2" s="8" t="s">
        <v>489</v>
      </c>
    </row>
    <row r="3" spans="1:5" s="3" customFormat="1" ht="18.95" customHeight="1" x14ac:dyDescent="0.25">
      <c r="A3" s="175" t="s">
        <v>590</v>
      </c>
      <c r="B3" s="175"/>
      <c r="C3" s="175"/>
      <c r="D3" s="2" t="s">
        <v>488</v>
      </c>
      <c r="E3" s="8">
        <v>2</v>
      </c>
    </row>
    <row r="4" spans="1:5" s="3" customFormat="1" ht="18.95" customHeight="1" x14ac:dyDescent="0.25">
      <c r="A4" s="175" t="s">
        <v>504</v>
      </c>
      <c r="B4" s="175"/>
      <c r="C4" s="175"/>
      <c r="D4" s="2"/>
      <c r="E4" s="8"/>
    </row>
    <row r="5" spans="1:5" x14ac:dyDescent="0.2">
      <c r="A5" s="176" t="s">
        <v>113</v>
      </c>
      <c r="B5" s="176"/>
      <c r="C5" s="176"/>
      <c r="D5" s="176"/>
      <c r="E5" s="176"/>
    </row>
    <row r="7" spans="1:5" x14ac:dyDescent="0.2">
      <c r="A7" s="174" t="s">
        <v>539</v>
      </c>
      <c r="B7" s="174"/>
      <c r="C7" s="174"/>
      <c r="D7" s="174"/>
      <c r="E7" s="174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189095967.23999998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41509241.189999998</v>
      </c>
      <c r="D10" s="95">
        <f>C10/$C$9</f>
        <v>0.21951415355842363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41509241.189999998</v>
      </c>
      <c r="D48" s="95">
        <f t="shared" si="0"/>
        <v>0.21951415355842363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41509241.189999998</v>
      </c>
      <c r="D51" s="29">
        <f t="shared" si="0"/>
        <v>0.21951415355842363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144308919.25999999</v>
      </c>
      <c r="D57" s="95">
        <f t="shared" si="0"/>
        <v>0.76315175498609966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67180159.459999993</v>
      </c>
      <c r="D58" s="95">
        <f t="shared" si="0"/>
        <v>0.35527018603593569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67180159.459999993</v>
      </c>
      <c r="D61" s="29">
        <f t="shared" si="0"/>
        <v>0.35527018603593569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77128759.799999997</v>
      </c>
      <c r="D64" s="95">
        <f t="shared" si="0"/>
        <v>0.40788156895016398</v>
      </c>
      <c r="E64" s="24"/>
    </row>
    <row r="65" spans="1:5" x14ac:dyDescent="0.2">
      <c r="A65" s="25">
        <v>4221</v>
      </c>
      <c r="B65" s="26" t="s">
        <v>250</v>
      </c>
      <c r="C65" s="123">
        <v>77128759.799999997</v>
      </c>
      <c r="D65" s="29">
        <f t="shared" si="0"/>
        <v>0.40788156895016398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3277806.79</v>
      </c>
      <c r="D69" s="95">
        <f t="shared" si="0"/>
        <v>1.7334091455476777E-2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3277806.79</v>
      </c>
      <c r="D83" s="95">
        <f t="shared" si="1"/>
        <v>1.7334091455476777E-2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3277806.79</v>
      </c>
      <c r="D90" s="29">
        <f t="shared" si="1"/>
        <v>1.7334091455476777E-2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4" t="s">
        <v>538</v>
      </c>
      <c r="B92" s="174"/>
      <c r="C92" s="174"/>
      <c r="D92" s="174"/>
      <c r="E92" s="174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102295274.93000001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98718172.340000004</v>
      </c>
      <c r="D95" s="95">
        <f>C95/$C$94</f>
        <v>0.96503159513039294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82982672.090000004</v>
      </c>
      <c r="D96" s="95">
        <f t="shared" ref="D96:D159" si="2">C96/$C$94</f>
        <v>0.81120728349168136</v>
      </c>
      <c r="E96" s="26"/>
    </row>
    <row r="97" spans="1:5" x14ac:dyDescent="0.2">
      <c r="A97" s="28">
        <v>5111</v>
      </c>
      <c r="B97" s="26" t="s">
        <v>274</v>
      </c>
      <c r="C97" s="123">
        <v>19836053.140000001</v>
      </c>
      <c r="D97" s="29">
        <f t="shared" si="2"/>
        <v>0.19390976908340765</v>
      </c>
      <c r="E97" s="26"/>
    </row>
    <row r="98" spans="1:5" x14ac:dyDescent="0.2">
      <c r="A98" s="28">
        <v>5112</v>
      </c>
      <c r="B98" s="26" t="s">
        <v>275</v>
      </c>
      <c r="C98" s="123">
        <v>28961776.620000001</v>
      </c>
      <c r="D98" s="29">
        <f t="shared" si="2"/>
        <v>0.28311939764391225</v>
      </c>
      <c r="E98" s="26"/>
    </row>
    <row r="99" spans="1:5" x14ac:dyDescent="0.2">
      <c r="A99" s="28">
        <v>5113</v>
      </c>
      <c r="B99" s="26" t="s">
        <v>276</v>
      </c>
      <c r="C99" s="123">
        <v>1416076.3</v>
      </c>
      <c r="D99" s="29">
        <f t="shared" si="2"/>
        <v>1.384302746113163E-2</v>
      </c>
      <c r="E99" s="26"/>
    </row>
    <row r="100" spans="1:5" x14ac:dyDescent="0.2">
      <c r="A100" s="28">
        <v>5114</v>
      </c>
      <c r="B100" s="26" t="s">
        <v>277</v>
      </c>
      <c r="C100" s="123">
        <v>13930474.6</v>
      </c>
      <c r="D100" s="29">
        <f t="shared" si="2"/>
        <v>0.1361790621270878</v>
      </c>
      <c r="E100" s="26"/>
    </row>
    <row r="101" spans="1:5" x14ac:dyDescent="0.2">
      <c r="A101" s="28">
        <v>5115</v>
      </c>
      <c r="B101" s="26" t="s">
        <v>278</v>
      </c>
      <c r="C101" s="123">
        <v>18838291.43</v>
      </c>
      <c r="D101" s="29">
        <f t="shared" si="2"/>
        <v>0.18415602717614202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370482.24000000005</v>
      </c>
      <c r="D103" s="95">
        <f t="shared" si="2"/>
        <v>3.6216945528864228E-3</v>
      </c>
      <c r="E103" s="26"/>
    </row>
    <row r="104" spans="1:5" x14ac:dyDescent="0.2">
      <c r="A104" s="28">
        <v>5121</v>
      </c>
      <c r="B104" s="26" t="s">
        <v>281</v>
      </c>
      <c r="C104" s="123">
        <v>2781.36</v>
      </c>
      <c r="D104" s="29">
        <f t="shared" si="2"/>
        <v>2.7189525634524828E-5</v>
      </c>
      <c r="E104" s="26"/>
    </row>
    <row r="105" spans="1:5" x14ac:dyDescent="0.2">
      <c r="A105" s="28">
        <v>5122</v>
      </c>
      <c r="B105" s="26" t="s">
        <v>282</v>
      </c>
      <c r="C105" s="123">
        <v>56161.65</v>
      </c>
      <c r="D105" s="29">
        <f t="shared" si="2"/>
        <v>5.4901509418133984E-4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59317.15</v>
      </c>
      <c r="D107" s="29">
        <f t="shared" si="2"/>
        <v>5.7986207125001956E-4</v>
      </c>
      <c r="E107" s="26"/>
    </row>
    <row r="108" spans="1:5" x14ac:dyDescent="0.2">
      <c r="A108" s="28">
        <v>5125</v>
      </c>
      <c r="B108" s="26" t="s">
        <v>285</v>
      </c>
      <c r="C108" s="123">
        <v>4950</v>
      </c>
      <c r="D108" s="29">
        <f t="shared" si="2"/>
        <v>4.8389331798435976E-5</v>
      </c>
      <c r="E108" s="26"/>
    </row>
    <row r="109" spans="1:5" x14ac:dyDescent="0.2">
      <c r="A109" s="28">
        <v>5126</v>
      </c>
      <c r="B109" s="26" t="s">
        <v>286</v>
      </c>
      <c r="C109" s="123">
        <v>204025.14</v>
      </c>
      <c r="D109" s="29">
        <f t="shared" si="2"/>
        <v>1.9944727666024956E-3</v>
      </c>
      <c r="E109" s="26"/>
    </row>
    <row r="110" spans="1:5" x14ac:dyDescent="0.2">
      <c r="A110" s="28">
        <v>5127</v>
      </c>
      <c r="B110" s="26" t="s">
        <v>287</v>
      </c>
      <c r="C110" s="123">
        <v>12760</v>
      </c>
      <c r="D110" s="29">
        <f t="shared" si="2"/>
        <v>1.2473694419152384E-4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30486.94</v>
      </c>
      <c r="D112" s="29">
        <f t="shared" si="2"/>
        <v>2.9802881922808276E-4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15365018.01</v>
      </c>
      <c r="D113" s="95">
        <f t="shared" si="2"/>
        <v>0.15020261708582514</v>
      </c>
      <c r="E113" s="26"/>
    </row>
    <row r="114" spans="1:5" x14ac:dyDescent="0.2">
      <c r="A114" s="28">
        <v>5131</v>
      </c>
      <c r="B114" s="26" t="s">
        <v>291</v>
      </c>
      <c r="C114" s="123">
        <v>1868719</v>
      </c>
      <c r="D114" s="29">
        <f t="shared" si="2"/>
        <v>1.8267891662432624E-2</v>
      </c>
      <c r="E114" s="26"/>
    </row>
    <row r="115" spans="1:5" x14ac:dyDescent="0.2">
      <c r="A115" s="28">
        <v>5132</v>
      </c>
      <c r="B115" s="26" t="s">
        <v>292</v>
      </c>
      <c r="C115" s="123">
        <v>220606.01</v>
      </c>
      <c r="D115" s="29">
        <f t="shared" si="2"/>
        <v>2.1565610938624417E-3</v>
      </c>
      <c r="E115" s="26"/>
    </row>
    <row r="116" spans="1:5" x14ac:dyDescent="0.2">
      <c r="A116" s="28">
        <v>5133</v>
      </c>
      <c r="B116" s="26" t="s">
        <v>293</v>
      </c>
      <c r="C116" s="123">
        <v>2605342.6800000002</v>
      </c>
      <c r="D116" s="29">
        <f t="shared" si="2"/>
        <v>2.5468846745686145E-2</v>
      </c>
      <c r="E116" s="26"/>
    </row>
    <row r="117" spans="1:5" x14ac:dyDescent="0.2">
      <c r="A117" s="28">
        <v>5134</v>
      </c>
      <c r="B117" s="26" t="s">
        <v>294</v>
      </c>
      <c r="C117" s="123">
        <v>205395.45</v>
      </c>
      <c r="D117" s="29">
        <f t="shared" si="2"/>
        <v>2.0078683999876904E-3</v>
      </c>
      <c r="E117" s="26"/>
    </row>
    <row r="118" spans="1:5" x14ac:dyDescent="0.2">
      <c r="A118" s="28">
        <v>5135</v>
      </c>
      <c r="B118" s="26" t="s">
        <v>295</v>
      </c>
      <c r="C118" s="123">
        <v>7256317.1699999999</v>
      </c>
      <c r="D118" s="29">
        <f t="shared" si="2"/>
        <v>7.0935018014912712E-2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213054.42</v>
      </c>
      <c r="D120" s="29">
        <f t="shared" si="2"/>
        <v>2.0827396001016837E-3</v>
      </c>
      <c r="E120" s="26"/>
    </row>
    <row r="121" spans="1:5" x14ac:dyDescent="0.2">
      <c r="A121" s="28">
        <v>5138</v>
      </c>
      <c r="B121" s="26" t="s">
        <v>298</v>
      </c>
      <c r="C121" s="123">
        <v>619622.94999999995</v>
      </c>
      <c r="D121" s="29">
        <f t="shared" si="2"/>
        <v>6.0572001045405459E-3</v>
      </c>
      <c r="E121" s="26"/>
    </row>
    <row r="122" spans="1:5" x14ac:dyDescent="0.2">
      <c r="A122" s="28">
        <v>5139</v>
      </c>
      <c r="B122" s="26" t="s">
        <v>299</v>
      </c>
      <c r="C122" s="123">
        <v>2375960.33</v>
      </c>
      <c r="D122" s="29">
        <f t="shared" si="2"/>
        <v>2.3226491464301301E-2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1019437.28</v>
      </c>
      <c r="D123" s="95">
        <f t="shared" si="2"/>
        <v>9.9656340989121382E-3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1019437.28</v>
      </c>
      <c r="D133" s="95">
        <f t="shared" si="2"/>
        <v>9.9656340989121382E-3</v>
      </c>
      <c r="E133" s="26"/>
    </row>
    <row r="134" spans="1:5" x14ac:dyDescent="0.2">
      <c r="A134" s="28">
        <v>5241</v>
      </c>
      <c r="B134" s="26" t="s">
        <v>309</v>
      </c>
      <c r="C134" s="123">
        <v>216842.28</v>
      </c>
      <c r="D134" s="29">
        <f t="shared" si="2"/>
        <v>2.1197682898685573E-3</v>
      </c>
      <c r="E134" s="26"/>
    </row>
    <row r="135" spans="1:5" x14ac:dyDescent="0.2">
      <c r="A135" s="28">
        <v>5242</v>
      </c>
      <c r="B135" s="26" t="s">
        <v>310</v>
      </c>
      <c r="C135" s="123">
        <v>496345</v>
      </c>
      <c r="D135" s="29">
        <f t="shared" si="2"/>
        <v>4.8520813922211525E-3</v>
      </c>
      <c r="E135" s="26"/>
    </row>
    <row r="136" spans="1:5" x14ac:dyDescent="0.2">
      <c r="A136" s="28">
        <v>5243</v>
      </c>
      <c r="B136" s="26" t="s">
        <v>311</v>
      </c>
      <c r="C136" s="123">
        <v>306250</v>
      </c>
      <c r="D136" s="29">
        <f t="shared" si="2"/>
        <v>2.9937844168224279E-3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2557665.31</v>
      </c>
      <c r="D181" s="95">
        <f t="shared" si="3"/>
        <v>2.5002770770694873E-2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2557251.08</v>
      </c>
      <c r="D182" s="95">
        <f t="shared" si="3"/>
        <v>2.4998721414551263E-2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2557251.08</v>
      </c>
      <c r="D187" s="29">
        <f t="shared" si="3"/>
        <v>2.4998721414551263E-2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414.22999999999996</v>
      </c>
      <c r="D200" s="95">
        <f t="shared" si="3"/>
        <v>4.0493561436093195E-6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414.09</v>
      </c>
      <c r="D204" s="29">
        <f t="shared" si="3"/>
        <v>4.0479875564473437E-6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0.14000000000000001</v>
      </c>
      <c r="D209" s="29">
        <f t="shared" si="3"/>
        <v>1.3685871619759671E-9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1.4960629921259843" right="0.70866141732283472" top="0.74803149606299213" bottom="0.74803149606299213" header="0.31496062992125984" footer="0.31496062992125984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3"/>
  <sheetViews>
    <sheetView zoomScale="58" zoomScaleNormal="100" workbookViewId="0">
      <selection activeCell="J191" sqref="A1:J191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78" t="s">
        <v>589</v>
      </c>
      <c r="B1" s="179"/>
      <c r="C1" s="179"/>
      <c r="D1" s="179"/>
      <c r="E1" s="179"/>
      <c r="F1" s="179"/>
      <c r="G1" s="2" t="s">
        <v>486</v>
      </c>
      <c r="H1" s="8">
        <v>2026</v>
      </c>
    </row>
    <row r="2" spans="1:8" s="3" customFormat="1" ht="18.95" customHeight="1" x14ac:dyDescent="0.25">
      <c r="A2" s="178" t="s">
        <v>490</v>
      </c>
      <c r="B2" s="179"/>
      <c r="C2" s="179"/>
      <c r="D2" s="179"/>
      <c r="E2" s="179"/>
      <c r="F2" s="179"/>
      <c r="G2" s="2" t="s">
        <v>487</v>
      </c>
      <c r="H2" s="8" t="s">
        <v>489</v>
      </c>
    </row>
    <row r="3" spans="1:8" s="3" customFormat="1" ht="18.95" customHeight="1" x14ac:dyDescent="0.25">
      <c r="A3" s="178" t="s">
        <v>590</v>
      </c>
      <c r="B3" s="179"/>
      <c r="C3" s="179"/>
      <c r="D3" s="179"/>
      <c r="E3" s="179"/>
      <c r="F3" s="179"/>
      <c r="G3" s="2" t="s">
        <v>488</v>
      </c>
      <c r="H3" s="8">
        <v>2</v>
      </c>
    </row>
    <row r="4" spans="1:8" s="3" customFormat="1" ht="18.95" customHeight="1" x14ac:dyDescent="0.25">
      <c r="A4" s="178" t="s">
        <v>504</v>
      </c>
      <c r="B4" s="179"/>
      <c r="C4" s="179"/>
      <c r="D4" s="179"/>
      <c r="E4" s="179"/>
      <c r="F4" s="179"/>
      <c r="G4" s="2"/>
      <c r="H4" s="8"/>
    </row>
    <row r="5" spans="1:8" x14ac:dyDescent="0.2">
      <c r="A5" s="176" t="s">
        <v>113</v>
      </c>
      <c r="B5" s="176"/>
      <c r="C5" s="176"/>
      <c r="D5" s="176"/>
      <c r="E5" s="176"/>
      <c r="F5" s="176"/>
      <c r="G5" s="176"/>
      <c r="H5" s="176"/>
    </row>
    <row r="7" spans="1:8" x14ac:dyDescent="0.2">
      <c r="A7" s="177" t="s">
        <v>86</v>
      </c>
      <c r="B7" s="177"/>
      <c r="C7" s="177"/>
      <c r="D7" s="177"/>
      <c r="E7" s="177"/>
      <c r="F7" s="177"/>
      <c r="G7" s="177"/>
      <c r="H7" s="177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24247498.760000002</v>
      </c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759902.74</v>
      </c>
    </row>
    <row r="12" spans="1:8" x14ac:dyDescent="0.2">
      <c r="C12" s="125"/>
    </row>
    <row r="13" spans="1:8" x14ac:dyDescent="0.2">
      <c r="A13" s="177" t="s">
        <v>87</v>
      </c>
      <c r="B13" s="177"/>
      <c r="C13" s="177"/>
      <c r="D13" s="177"/>
      <c r="E13" s="177"/>
      <c r="F13" s="177"/>
      <c r="G13" s="177"/>
      <c r="H13" s="177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4373424.95</v>
      </c>
      <c r="D15" s="125">
        <v>4373424.95</v>
      </c>
      <c r="E15" s="125">
        <v>4373424.95</v>
      </c>
      <c r="F15" s="125">
        <v>4373424.95</v>
      </c>
      <c r="G15" s="125">
        <v>4494424.96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7" t="s">
        <v>88</v>
      </c>
      <c r="B18" s="177"/>
      <c r="C18" s="177"/>
      <c r="D18" s="177"/>
      <c r="E18" s="177"/>
      <c r="F18" s="177"/>
      <c r="G18" s="177"/>
      <c r="H18" s="177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36698915.270000003</v>
      </c>
      <c r="D20" s="125">
        <v>36698915.270000003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34700.019999999997</v>
      </c>
      <c r="D21" s="125">
        <v>34700.019999999997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2561</v>
      </c>
      <c r="D23" s="125">
        <v>2561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5519241.5300000003</v>
      </c>
      <c r="D24" s="125">
        <v>5519241.5300000003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2885539.67</v>
      </c>
      <c r="D27" s="125">
        <v>2885539.67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7" t="s">
        <v>477</v>
      </c>
      <c r="B30" s="177"/>
      <c r="C30" s="177"/>
      <c r="D30" s="177"/>
      <c r="E30" s="177"/>
      <c r="F30" s="177"/>
      <c r="G30" s="177"/>
      <c r="H30" s="177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865.89</v>
      </c>
      <c r="E32" s="4" t="str">
        <f>IF(OR(C32&lt;&gt;0, C33&lt;&gt;0, C34&lt;&gt;0, C35&lt;&gt;0, C36&lt;&gt;0, C37&lt;&gt;0), "", "SIN INFORMACIÓN QUE REVELAR")</f>
        <v/>
      </c>
    </row>
    <row r="33" spans="1:8" x14ac:dyDescent="0.2">
      <c r="A33" s="6">
        <v>1141</v>
      </c>
      <c r="B33" s="4" t="s">
        <v>133</v>
      </c>
      <c r="C33" s="125">
        <v>865.89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77" t="s">
        <v>138</v>
      </c>
      <c r="B39" s="177"/>
      <c r="C39" s="177"/>
      <c r="D39" s="177"/>
      <c r="E39" s="177"/>
      <c r="F39" s="177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260329.38</v>
      </c>
      <c r="E41" s="4" t="str">
        <f>+IF(OR(C41&lt;&gt;0,C42&lt;&gt;0),"","SIN INFORMACIÓN QUE REVELAR")</f>
        <v/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260329.38</v>
      </c>
      <c r="G42" s="161"/>
      <c r="H42" s="161"/>
    </row>
    <row r="43" spans="1:8" x14ac:dyDescent="0.2">
      <c r="G43" s="161"/>
      <c r="H43" s="161"/>
    </row>
    <row r="44" spans="1:8" x14ac:dyDescent="0.2">
      <c r="A44" s="177" t="s">
        <v>93</v>
      </c>
      <c r="B44" s="177"/>
      <c r="C44" s="177"/>
      <c r="D44" s="177"/>
      <c r="E44" s="177"/>
      <c r="F44" s="177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77" t="s">
        <v>94</v>
      </c>
      <c r="B48" s="177"/>
      <c r="C48" s="177"/>
      <c r="D48" s="177"/>
      <c r="E48" s="177"/>
      <c r="F48" s="177"/>
      <c r="G48" s="177"/>
      <c r="H48" s="177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7" t="s">
        <v>98</v>
      </c>
      <c r="B54" s="177"/>
      <c r="C54" s="177"/>
      <c r="D54" s="177"/>
      <c r="E54" s="177"/>
      <c r="F54" s="177"/>
      <c r="G54" s="177"/>
      <c r="H54" s="177"/>
      <c r="I54" s="177"/>
      <c r="J54" s="177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284242945.84999996</v>
      </c>
      <c r="D56" s="125">
        <f>SUM(D57:D63)</f>
        <v>0</v>
      </c>
      <c r="E56" s="125">
        <f>SUM(E57:E63)</f>
        <v>-56707428.43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22333764.199999999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157256799.63999999</v>
      </c>
      <c r="D59" s="125">
        <v>0</v>
      </c>
      <c r="E59" s="125">
        <v>-56698210.579999998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-9217.85</v>
      </c>
    </row>
    <row r="61" spans="1:10" x14ac:dyDescent="0.2">
      <c r="A61" s="6">
        <v>1235</v>
      </c>
      <c r="B61" s="4" t="s">
        <v>149</v>
      </c>
      <c r="C61" s="125">
        <v>4825121.71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99827260.299999997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199963819.89000002</v>
      </c>
      <c r="D64" s="125">
        <f t="shared" ref="D64:E64" si="0">SUM(D65:D72)</f>
        <v>2557251.08</v>
      </c>
      <c r="E64" s="125">
        <f t="shared" si="0"/>
        <v>-180361183.05000001</v>
      </c>
    </row>
    <row r="65" spans="1:9" x14ac:dyDescent="0.2">
      <c r="A65" s="6">
        <v>1241</v>
      </c>
      <c r="B65" s="4" t="s">
        <v>153</v>
      </c>
      <c r="C65" s="125">
        <v>102920556.92</v>
      </c>
      <c r="D65" s="125">
        <v>2014930.26</v>
      </c>
      <c r="E65" s="125">
        <v>-96290994.480000004</v>
      </c>
    </row>
    <row r="66" spans="1:9" x14ac:dyDescent="0.2">
      <c r="A66" s="6">
        <v>1242</v>
      </c>
      <c r="B66" s="4" t="s">
        <v>154</v>
      </c>
      <c r="C66" s="125">
        <v>24856061.34</v>
      </c>
      <c r="D66" s="125">
        <v>104459.59</v>
      </c>
      <c r="E66" s="125">
        <v>-12842337.99</v>
      </c>
    </row>
    <row r="67" spans="1:9" x14ac:dyDescent="0.2">
      <c r="A67" s="6">
        <v>1243</v>
      </c>
      <c r="B67" s="4" t="s">
        <v>155</v>
      </c>
      <c r="C67" s="125">
        <v>11165711.109999999</v>
      </c>
      <c r="D67" s="125">
        <v>21840.58</v>
      </c>
      <c r="E67" s="125">
        <v>-10811699.92</v>
      </c>
    </row>
    <row r="68" spans="1:9" x14ac:dyDescent="0.2">
      <c r="A68" s="6">
        <v>1244</v>
      </c>
      <c r="B68" s="4" t="s">
        <v>156</v>
      </c>
      <c r="C68" s="125">
        <v>8294243.9699999997</v>
      </c>
      <c r="D68" s="125">
        <v>14026.75</v>
      </c>
      <c r="E68" s="125">
        <v>-10589095.41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50643901.219999999</v>
      </c>
      <c r="D70" s="125">
        <v>401993.9</v>
      </c>
      <c r="E70" s="125">
        <v>-48461629.939999998</v>
      </c>
    </row>
    <row r="71" spans="1:9" x14ac:dyDescent="0.2">
      <c r="A71" s="6">
        <v>1247</v>
      </c>
      <c r="B71" s="4" t="s">
        <v>159</v>
      </c>
      <c r="C71" s="125">
        <v>2083345.33</v>
      </c>
      <c r="D71" s="125">
        <v>0</v>
      </c>
      <c r="E71" s="125">
        <v>-1365425.31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7" t="s">
        <v>99</v>
      </c>
      <c r="B74" s="177"/>
      <c r="C74" s="177"/>
      <c r="D74" s="177"/>
      <c r="E74" s="177"/>
      <c r="F74" s="177"/>
      <c r="G74" s="177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2274229.64</v>
      </c>
      <c r="D76" s="125">
        <f>SUM(D77:D81)</f>
        <v>0</v>
      </c>
      <c r="E76" s="125">
        <f>SUM(E77:E81)</f>
        <v>-4328160.17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2274229.64</v>
      </c>
      <c r="D77" s="125">
        <v>0</v>
      </c>
      <c r="E77" s="125">
        <v>-2274229.63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-2053930.54</v>
      </c>
    </row>
    <row r="82" spans="1:8" x14ac:dyDescent="0.2">
      <c r="A82" s="6">
        <v>1270</v>
      </c>
      <c r="B82" s="4" t="s">
        <v>168</v>
      </c>
      <c r="C82" s="125">
        <f>SUM(C83:C88)</f>
        <v>2927584.04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2927584.04</v>
      </c>
      <c r="D88" s="126"/>
      <c r="E88" s="126"/>
    </row>
    <row r="90" spans="1:8" x14ac:dyDescent="0.2">
      <c r="A90" s="177" t="s">
        <v>101</v>
      </c>
      <c r="B90" s="177"/>
      <c r="C90" s="177"/>
      <c r="D90" s="177"/>
      <c r="E90" s="177"/>
      <c r="F90" s="177"/>
      <c r="G90" s="177"/>
      <c r="H90" s="177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7" t="s">
        <v>588</v>
      </c>
      <c r="B96" s="177"/>
      <c r="C96" s="177"/>
      <c r="D96" s="177"/>
      <c r="E96" s="177"/>
      <c r="F96" s="177"/>
      <c r="G96" s="177"/>
      <c r="H96" s="177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86519.35</v>
      </c>
      <c r="E98" s="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6">
        <v>1191</v>
      </c>
      <c r="B99" s="4" t="s">
        <v>478</v>
      </c>
      <c r="C99" s="125">
        <v>86519.35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7" t="s">
        <v>102</v>
      </c>
      <c r="B108" s="177"/>
      <c r="C108" s="177"/>
      <c r="D108" s="177"/>
      <c r="E108" s="177"/>
      <c r="F108" s="177"/>
      <c r="G108" s="177"/>
      <c r="H108" s="177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19375091.039999999</v>
      </c>
      <c r="D110" s="125">
        <f>SUM(D111:D119)</f>
        <v>19375091.039999999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154775.28</v>
      </c>
      <c r="D111" s="125">
        <f>C111</f>
        <v>154775.28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-221120.72</v>
      </c>
      <c r="D112" s="125">
        <f t="shared" ref="D112:D119" si="1">C112</f>
        <v>-221120.72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1469232.74</v>
      </c>
      <c r="D113" s="125">
        <f t="shared" si="1"/>
        <v>1469232.74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3302569.74</v>
      </c>
      <c r="D117" s="125">
        <f t="shared" si="1"/>
        <v>3302569.74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14669634</v>
      </c>
      <c r="D119" s="125">
        <f t="shared" si="1"/>
        <v>14669634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7" t="s">
        <v>103</v>
      </c>
      <c r="B125" s="177"/>
      <c r="C125" s="177"/>
      <c r="D125" s="177"/>
      <c r="E125" s="177"/>
      <c r="F125" s="177"/>
      <c r="G125" s="177"/>
      <c r="H125" s="177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72010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/>
      </c>
    </row>
    <row r="128" spans="1:8" x14ac:dyDescent="0.2">
      <c r="A128" s="6">
        <v>2161</v>
      </c>
      <c r="B128" s="4" t="s">
        <v>198</v>
      </c>
      <c r="C128" s="125">
        <v>72010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77" t="s">
        <v>543</v>
      </c>
      <c r="B142" s="177"/>
      <c r="C142" s="177"/>
      <c r="D142" s="177"/>
      <c r="E142" s="177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80" t="s">
        <v>547</v>
      </c>
      <c r="B153" s="180"/>
      <c r="C153" s="180"/>
      <c r="D153" s="180"/>
      <c r="E153" s="180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/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999898.5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999898.5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0" t="s">
        <v>557</v>
      </c>
      <c r="B165" s="180"/>
      <c r="C165" s="180"/>
      <c r="D165" s="180"/>
      <c r="E165" s="180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894227.33</v>
      </c>
      <c r="D167" s="99"/>
      <c r="E167" s="99" t="str">
        <f>IF(OR(C167&lt;&gt;0,C168&lt;&gt;0,C169&lt;&gt;0,C170&lt;&gt;0),"","SIN INFORMACIÓN QUE REVELAR")</f>
        <v/>
      </c>
    </row>
    <row r="168" spans="1:5" x14ac:dyDescent="0.2">
      <c r="A168" s="98">
        <v>2191</v>
      </c>
      <c r="B168" s="99" t="s">
        <v>559</v>
      </c>
      <c r="C168" s="127">
        <v>76336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817891.33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1.6929133858267718" right="0.70866141732283472" top="0.74803149606299213" bottom="0.74803149606299213" header="0.31496062992125984" footer="0.31496062992125984"/>
  <pageSetup scale="2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E47" sqref="A1:E47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1" t="s">
        <v>589</v>
      </c>
      <c r="B1" s="181"/>
      <c r="C1" s="181"/>
      <c r="D1" s="10" t="s">
        <v>486</v>
      </c>
      <c r="E1" s="11">
        <v>2026</v>
      </c>
    </row>
    <row r="2" spans="1:5" ht="18.95" customHeight="1" x14ac:dyDescent="0.2">
      <c r="A2" s="181" t="s">
        <v>492</v>
      </c>
      <c r="B2" s="181"/>
      <c r="C2" s="181"/>
      <c r="D2" s="10" t="s">
        <v>487</v>
      </c>
      <c r="E2" s="11" t="s">
        <v>489</v>
      </c>
    </row>
    <row r="3" spans="1:5" ht="18.95" customHeight="1" x14ac:dyDescent="0.2">
      <c r="A3" s="181" t="s">
        <v>590</v>
      </c>
      <c r="B3" s="181"/>
      <c r="C3" s="181"/>
      <c r="D3" s="10" t="s">
        <v>488</v>
      </c>
      <c r="E3" s="11">
        <v>2</v>
      </c>
    </row>
    <row r="4" spans="1:5" ht="18.95" customHeight="1" x14ac:dyDescent="0.2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104</v>
      </c>
      <c r="B7" s="182"/>
      <c r="C7" s="182"/>
      <c r="D7" s="182"/>
      <c r="E7" s="182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349722210.45999998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22858414.199999999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2" t="s">
        <v>105</v>
      </c>
      <c r="B13" s="182"/>
      <c r="C13" s="182"/>
      <c r="D13" s="182"/>
      <c r="E13" s="182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86800692.310000002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-52178226.869999997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1.1023622047244095" right="0.70866141732283472" top="0.74803149606299213" bottom="0.74803149606299213" header="0.31496062992125984" footer="0.31496062992125984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zoomScaleNormal="100" workbookViewId="0">
      <selection activeCell="E166" sqref="A1:E166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1" t="s">
        <v>589</v>
      </c>
      <c r="B1" s="181"/>
      <c r="C1" s="181"/>
      <c r="D1" s="10" t="s">
        <v>486</v>
      </c>
      <c r="E1" s="11">
        <v>2026</v>
      </c>
    </row>
    <row r="2" spans="1:5" s="16" customFormat="1" ht="18.95" customHeight="1" x14ac:dyDescent="0.25">
      <c r="A2" s="181" t="s">
        <v>493</v>
      </c>
      <c r="B2" s="181"/>
      <c r="C2" s="181"/>
      <c r="D2" s="10" t="s">
        <v>487</v>
      </c>
      <c r="E2" s="11" t="s">
        <v>489</v>
      </c>
    </row>
    <row r="3" spans="1:5" s="16" customFormat="1" ht="18.95" customHeight="1" x14ac:dyDescent="0.25">
      <c r="A3" s="181" t="s">
        <v>590</v>
      </c>
      <c r="B3" s="181"/>
      <c r="C3" s="181"/>
      <c r="D3" s="10" t="s">
        <v>488</v>
      </c>
      <c r="E3" s="11">
        <v>2</v>
      </c>
    </row>
    <row r="4" spans="1:5" s="16" customFormat="1" ht="18.95" customHeight="1" x14ac:dyDescent="0.25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567</v>
      </c>
      <c r="B7" s="182"/>
      <c r="C7" s="182"/>
      <c r="D7" s="182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105663010.64</v>
      </c>
      <c r="D10" s="128">
        <v>73360322.450000003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24247498.760000002</v>
      </c>
      <c r="D12" s="128">
        <v>5607.69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129910509.40000001</v>
      </c>
      <c r="D16" s="129">
        <f>SUM(D9:D15)</f>
        <v>73365930.140000001</v>
      </c>
    </row>
    <row r="19" spans="1:5" x14ac:dyDescent="0.2">
      <c r="A19" s="182" t="s">
        <v>568</v>
      </c>
      <c r="B19" s="182"/>
      <c r="C19" s="182"/>
      <c r="D19" s="182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1273843.5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1273843.5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0</v>
      </c>
      <c r="D29" s="129">
        <f>SUM(D30:D37)</f>
        <v>1425837.81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0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76837.81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1349000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0</v>
      </c>
      <c r="D44" s="129">
        <f>D21+D29+D38</f>
        <v>2699681.31</v>
      </c>
    </row>
    <row r="46" spans="1:5" x14ac:dyDescent="0.2">
      <c r="A46" s="182" t="s">
        <v>569</v>
      </c>
      <c r="B46" s="182"/>
      <c r="C46" s="182"/>
      <c r="D46" s="182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86800692.310000002</v>
      </c>
      <c r="D48" s="129">
        <v>59150312.619999997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3149921.93</v>
      </c>
      <c r="D49" s="129">
        <f>D54+D66+D94+D97+D50</f>
        <v>5825786.21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2557665.31</v>
      </c>
      <c r="D66" s="129">
        <f>D67+D76+D79+D85</f>
        <v>5825786.21</v>
      </c>
    </row>
    <row r="67" spans="1:4" x14ac:dyDescent="0.2">
      <c r="A67" s="14">
        <v>5510</v>
      </c>
      <c r="B67" s="12" t="s">
        <v>352</v>
      </c>
      <c r="C67" s="128">
        <f>SUM(C68:C75)</f>
        <v>2557251.08</v>
      </c>
      <c r="D67" s="128">
        <f>SUM(D68:D75)</f>
        <v>5825785.3700000001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2557251.08</v>
      </c>
      <c r="D72" s="128">
        <v>5646897.4500000002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0</v>
      </c>
      <c r="D74" s="128">
        <v>0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178887.92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414.22999999999996</v>
      </c>
      <c r="D85" s="128">
        <f>SUM(D86:D93)</f>
        <v>0.84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414.09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0.14000000000000001</v>
      </c>
      <c r="D93" s="128">
        <v>0.84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592256.62</v>
      </c>
      <c r="D97" s="129">
        <f>SUM(D98:D102)</f>
        <v>0</v>
      </c>
    </row>
    <row r="98" spans="1:4" x14ac:dyDescent="0.2">
      <c r="A98" s="14">
        <v>2111</v>
      </c>
      <c r="B98" s="12" t="s">
        <v>510</v>
      </c>
      <c r="C98" s="128">
        <v>592363.62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0</v>
      </c>
    </row>
    <row r="101" spans="1:4" x14ac:dyDescent="0.2">
      <c r="A101" s="14">
        <v>2115</v>
      </c>
      <c r="B101" s="12" t="s">
        <v>513</v>
      </c>
      <c r="C101" s="128">
        <v>-107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19.54</v>
      </c>
      <c r="D114" s="132">
        <f>+D115+D137</f>
        <v>12832.16</v>
      </c>
    </row>
    <row r="115" spans="1:4" x14ac:dyDescent="0.2">
      <c r="A115" s="79">
        <v>4300</v>
      </c>
      <c r="B115" s="83" t="s">
        <v>254</v>
      </c>
      <c r="C115" s="135">
        <f>C129+C116+C119+C125+C127</f>
        <v>19.54</v>
      </c>
      <c r="D115" s="137">
        <f>D129+D116+D119+D125+D127</f>
        <v>12832.16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19.54</v>
      </c>
      <c r="D129" s="139">
        <f>SUM(D130:D136)</f>
        <v>12832.16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19.54</v>
      </c>
      <c r="D136" s="136">
        <v>12832.16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89950594.700000003</v>
      </c>
      <c r="D147" s="129">
        <f>D48+D49-D103-D114</f>
        <v>64963266.670000002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1.4960629921259843" right="0.70866141732283472" top="0.74803149606299213" bottom="0.74803149606299213" header="0.31496062992125984" footer="0.31496062992125984"/>
  <pageSetup scale="5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workbookViewId="0">
      <selection activeCell="E39" sqref="A1:E39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5" t="s">
        <v>589</v>
      </c>
      <c r="B1" s="186"/>
      <c r="C1" s="187"/>
    </row>
    <row r="2" spans="1:3" s="17" customFormat="1" ht="18" customHeight="1" x14ac:dyDescent="0.25">
      <c r="A2" s="188" t="s">
        <v>494</v>
      </c>
      <c r="B2" s="189"/>
      <c r="C2" s="190"/>
    </row>
    <row r="3" spans="1:3" s="17" customFormat="1" ht="18" customHeight="1" x14ac:dyDescent="0.25">
      <c r="A3" s="188" t="s">
        <v>590</v>
      </c>
      <c r="B3" s="189"/>
      <c r="C3" s="190"/>
    </row>
    <row r="4" spans="1:3" s="19" customFormat="1" ht="18" customHeight="1" x14ac:dyDescent="0.2">
      <c r="A4" s="191" t="s">
        <v>495</v>
      </c>
      <c r="B4" s="192"/>
      <c r="C4" s="193"/>
    </row>
    <row r="5" spans="1:3" s="19" customFormat="1" ht="18" customHeight="1" x14ac:dyDescent="0.2">
      <c r="A5" s="194" t="s">
        <v>399</v>
      </c>
      <c r="B5" s="195"/>
      <c r="C5" s="111">
        <v>2026</v>
      </c>
    </row>
    <row r="6" spans="1:3" x14ac:dyDescent="0.2">
      <c r="A6" s="30" t="s">
        <v>428</v>
      </c>
      <c r="B6" s="30"/>
      <c r="C6" s="71">
        <v>189095986.78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-19.54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-19.54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189095967.24000001</v>
      </c>
    </row>
    <row r="23" spans="1:3" ht="21" customHeight="1" x14ac:dyDescent="0.2">
      <c r="A23" s="184" t="s">
        <v>506</v>
      </c>
      <c r="B23" s="184"/>
      <c r="C23" s="184"/>
    </row>
  </sheetData>
  <mergeCells count="6">
    <mergeCell ref="A23:C23"/>
    <mergeCell ref="A1:C1"/>
    <mergeCell ref="A2:C2"/>
    <mergeCell ref="A3:C3"/>
    <mergeCell ref="A4:C4"/>
    <mergeCell ref="A5:B5"/>
  </mergeCells>
  <pageMargins left="1.6929133858267718" right="0.70866141732283472" top="0.74803149606299213" bottom="0.74803149606299213" header="0.31496062992125984" footer="0.31496062992125984"/>
  <pageSetup orientation="landscape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2"/>
  <sheetViews>
    <sheetView showGridLines="0" workbookViewId="0">
      <selection activeCell="C56" sqref="A1:C56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6" t="s">
        <v>589</v>
      </c>
      <c r="B1" s="197"/>
      <c r="C1" s="198"/>
    </row>
    <row r="2" spans="1:3" s="20" customFormat="1" ht="18.95" customHeight="1" x14ac:dyDescent="0.25">
      <c r="A2" s="199" t="s">
        <v>496</v>
      </c>
      <c r="B2" s="200"/>
      <c r="C2" s="201"/>
    </row>
    <row r="3" spans="1:3" s="20" customFormat="1" ht="18.95" customHeight="1" x14ac:dyDescent="0.25">
      <c r="A3" s="199" t="s">
        <v>590</v>
      </c>
      <c r="B3" s="200"/>
      <c r="C3" s="201"/>
    </row>
    <row r="4" spans="1:3" x14ac:dyDescent="0.2">
      <c r="A4" s="191" t="s">
        <v>495</v>
      </c>
      <c r="B4" s="192"/>
      <c r="C4" s="193"/>
    </row>
    <row r="5" spans="1:3" ht="22.15" customHeight="1" x14ac:dyDescent="0.2">
      <c r="A5" s="202" t="s">
        <v>399</v>
      </c>
      <c r="B5" s="203"/>
      <c r="C5" s="111">
        <v>2026</v>
      </c>
    </row>
    <row r="6" spans="1:3" x14ac:dyDescent="0.2">
      <c r="A6" s="55" t="s">
        <v>441</v>
      </c>
      <c r="B6" s="30"/>
      <c r="C6" s="75">
        <v>99737609.620000005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0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2557665.31</v>
      </c>
    </row>
    <row r="32" spans="1:3" x14ac:dyDescent="0.2">
      <c r="A32" s="61" t="s">
        <v>463</v>
      </c>
      <c r="B32" s="48" t="s">
        <v>352</v>
      </c>
      <c r="C32" s="76">
        <v>2557251.08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414.23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102295274.93000001</v>
      </c>
    </row>
    <row r="42" spans="1:3" ht="24" customHeight="1" x14ac:dyDescent="0.2">
      <c r="A42" s="184" t="s">
        <v>506</v>
      </c>
      <c r="B42" s="184"/>
      <c r="C42" s="184"/>
    </row>
  </sheetData>
  <mergeCells count="6">
    <mergeCell ref="A42:C42"/>
    <mergeCell ref="A1:C1"/>
    <mergeCell ref="A2:C2"/>
    <mergeCell ref="A3:C3"/>
    <mergeCell ref="A4:C4"/>
    <mergeCell ref="A5:B5"/>
  </mergeCells>
  <pageMargins left="1.4960629921259843" right="0.70866141732283472" top="0.74803149606299213" bottom="0.74803149606299213" header="0.31496062992125984" footer="0.31496062992125984"/>
  <pageSetup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opLeftCell="A61" zoomScale="78" workbookViewId="0">
      <selection activeCell="J78" sqref="A1:J78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81" t="s">
        <v>589</v>
      </c>
      <c r="B1" s="205"/>
      <c r="C1" s="205"/>
      <c r="D1" s="205"/>
      <c r="E1" s="205"/>
      <c r="F1" s="205"/>
      <c r="G1" s="10" t="s">
        <v>486</v>
      </c>
      <c r="H1" s="11">
        <v>2026</v>
      </c>
    </row>
    <row r="2" spans="1:10" ht="18.95" customHeight="1" x14ac:dyDescent="0.2">
      <c r="A2" s="181" t="s">
        <v>497</v>
      </c>
      <c r="B2" s="205"/>
      <c r="C2" s="205"/>
      <c r="D2" s="205"/>
      <c r="E2" s="205"/>
      <c r="F2" s="205"/>
      <c r="G2" s="10" t="s">
        <v>487</v>
      </c>
      <c r="H2" s="11" t="s">
        <v>489</v>
      </c>
    </row>
    <row r="3" spans="1:10" ht="18.95" customHeight="1" x14ac:dyDescent="0.2">
      <c r="A3" s="206" t="s">
        <v>590</v>
      </c>
      <c r="B3" s="207"/>
      <c r="C3" s="207"/>
      <c r="D3" s="207"/>
      <c r="E3" s="207"/>
      <c r="F3" s="207"/>
      <c r="G3" s="10" t="s">
        <v>488</v>
      </c>
      <c r="H3" s="11">
        <v>2</v>
      </c>
    </row>
    <row r="4" spans="1:10" x14ac:dyDescent="0.2">
      <c r="A4" s="206" t="str">
        <f>'Notas a los Edos Financieros'!A4</f>
        <v>(Cifras en Pesos)</v>
      </c>
      <c r="B4" s="207"/>
      <c r="C4" s="207"/>
      <c r="D4" s="207"/>
      <c r="E4" s="207"/>
      <c r="F4" s="207"/>
      <c r="G4" s="110"/>
      <c r="H4" s="110"/>
    </row>
    <row r="5" spans="1:10" x14ac:dyDescent="0.2">
      <c r="A5" s="183" t="s">
        <v>113</v>
      </c>
      <c r="B5" s="183"/>
      <c r="C5" s="183"/>
      <c r="D5" s="183"/>
      <c r="E5" s="183"/>
      <c r="F5" s="183"/>
      <c r="G5" s="183"/>
      <c r="H5" s="183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4" t="s">
        <v>533</v>
      </c>
      <c r="C39" s="204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251405244.69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85373392.689999998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23064134.780000001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189095986.78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4" t="s">
        <v>534</v>
      </c>
      <c r="C48" s="204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251405244.69</v>
      </c>
    </row>
    <row r="51" spans="1:3" x14ac:dyDescent="0.2">
      <c r="A51" s="12">
        <v>8220</v>
      </c>
      <c r="B51" s="86" t="s">
        <v>46</v>
      </c>
      <c r="C51" s="142">
        <v>96173498.989999995</v>
      </c>
    </row>
    <row r="52" spans="1:3" x14ac:dyDescent="0.2">
      <c r="A52" s="12">
        <v>8230</v>
      </c>
      <c r="B52" s="86" t="s">
        <v>576</v>
      </c>
      <c r="C52" s="142">
        <v>22390630.780000001</v>
      </c>
    </row>
    <row r="53" spans="1:3" x14ac:dyDescent="0.2">
      <c r="A53" s="12">
        <v>8240</v>
      </c>
      <c r="B53" s="86" t="s">
        <v>45</v>
      </c>
      <c r="C53" s="142">
        <v>77884766.859999999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592256.62</v>
      </c>
    </row>
    <row r="56" spans="1:3" x14ac:dyDescent="0.2">
      <c r="A56" s="12">
        <v>8270</v>
      </c>
      <c r="B56" s="86" t="s">
        <v>42</v>
      </c>
      <c r="C56" s="142">
        <v>99145353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1.4960629921259843" right="0.70866141732283472" top="0.74803149606299213" bottom="0.74803149606299213" header="0.31496062992125984" footer="0.31496062992125984"/>
  <pageSetup paperSize="9" scale="4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documentManagement/types"/>
    <ds:schemaRef ds:uri="7d94ff59-7ed1-4a55-a7f4-33f9374cfc68"/>
    <ds:schemaRef ds:uri="969ac7de-33bd-4a31-bb89-2f159fc47d0a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2C54CD-8908-4D8E-AC1A-5456045F6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Alejandro Moreno Santillán</cp:lastModifiedBy>
  <cp:lastPrinted>2026-07-13T21:59:22Z</cp:lastPrinted>
  <dcterms:created xsi:type="dcterms:W3CDTF">2012-12-11T20:36:24Z</dcterms:created>
  <dcterms:modified xsi:type="dcterms:W3CDTF">2026-08-14T19:08:05Z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