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ESF!$4:$8</definedName>
  </definedNames>
  <calcPr calcId="162913"/>
</workbook>
</file>

<file path=xl/calcChain.xml><?xml version="1.0" encoding="utf-8"?>
<calcChain xmlns="http://schemas.openxmlformats.org/spreadsheetml/2006/main">
  <c r="G10" i="65" l="1"/>
  <c r="E9" i="61"/>
  <c r="E53" i="59"/>
  <c r="H23" i="59"/>
  <c r="H18" i="59" l="1"/>
  <c r="E12" i="59"/>
  <c r="E49" i="59" l="1"/>
  <c r="C26" i="61" l="1"/>
  <c r="D52" i="62" l="1"/>
  <c r="D51" i="62" s="1"/>
  <c r="C52" i="62"/>
  <c r="C51" i="62" s="1"/>
  <c r="D121" i="62"/>
  <c r="C121" i="62"/>
  <c r="D119" i="62"/>
  <c r="C119" i="62"/>
  <c r="D113" i="62"/>
  <c r="C113" i="62"/>
  <c r="D110" i="62"/>
  <c r="C110" i="62"/>
  <c r="A4" i="65" l="1"/>
  <c r="D38" i="62"/>
  <c r="C38" i="62"/>
  <c r="D123" i="62" l="1"/>
  <c r="D109" i="62" s="1"/>
  <c r="C123" i="62"/>
  <c r="C109" i="62" s="1"/>
  <c r="C179" i="59"/>
  <c r="E179" i="59" s="1"/>
  <c r="C171" i="59"/>
  <c r="C167" i="59"/>
  <c r="C156" i="59"/>
  <c r="E167" i="59" l="1"/>
  <c r="C49" i="65"/>
  <c r="C40" i="65"/>
  <c r="D106" i="62" l="1"/>
  <c r="D105" i="62" s="1"/>
  <c r="C106" i="62"/>
  <c r="C105" i="62" s="1"/>
  <c r="D21" i="62" l="1"/>
  <c r="C21" i="62"/>
  <c r="D131" i="62" l="1"/>
  <c r="D108" i="62" s="1"/>
  <c r="C131" i="62"/>
  <c r="C108" i="62" s="1"/>
  <c r="D99" i="62"/>
  <c r="C99" i="62"/>
  <c r="D29" i="62"/>
  <c r="D44" i="62" s="1"/>
  <c r="D64" i="62" l="1"/>
  <c r="C64" i="62"/>
  <c r="D62" i="62"/>
  <c r="C62" i="62"/>
  <c r="D60" i="62"/>
  <c r="C60" i="62"/>
  <c r="D58" i="62"/>
  <c r="C58" i="62"/>
  <c r="D56" i="62"/>
  <c r="C56" i="62"/>
  <c r="C55" i="62" l="1"/>
  <c r="D55" i="62"/>
  <c r="D97" i="62"/>
  <c r="D96" i="62" s="1"/>
  <c r="F35" i="65" l="1"/>
  <c r="C105" i="59" l="1"/>
  <c r="D130" i="59" l="1"/>
  <c r="D129" i="59"/>
  <c r="D128" i="59"/>
  <c r="D126" i="59"/>
  <c r="D125" i="59"/>
  <c r="D124" i="59"/>
  <c r="D123" i="59"/>
  <c r="D122" i="59"/>
  <c r="D121" i="59"/>
  <c r="D120" i="59"/>
  <c r="D119" i="59"/>
  <c r="D118" i="59"/>
  <c r="C208" i="60" l="1"/>
  <c r="D16" i="62" l="1"/>
  <c r="C16" i="62"/>
  <c r="E9" i="62" s="1"/>
  <c r="C44" i="59"/>
  <c r="E44" i="59" s="1"/>
  <c r="C35" i="59"/>
  <c r="E35" i="59" s="1"/>
  <c r="C11" i="60" l="1"/>
  <c r="C97" i="62" l="1"/>
  <c r="C96" i="62" s="1"/>
  <c r="C219" i="60"/>
  <c r="C218" i="60" s="1"/>
  <c r="C200" i="60"/>
  <c r="C197" i="60"/>
  <c r="C188" i="60"/>
  <c r="C184" i="60"/>
  <c r="C182" i="60"/>
  <c r="C179" i="60"/>
  <c r="C176" i="60"/>
  <c r="C173" i="60"/>
  <c r="C169" i="60"/>
  <c r="C166" i="60"/>
  <c r="C163" i="60"/>
  <c r="C159" i="60"/>
  <c r="C153" i="60"/>
  <c r="C151" i="60"/>
  <c r="C148" i="60"/>
  <c r="C144" i="60"/>
  <c r="C139" i="60"/>
  <c r="C136" i="60"/>
  <c r="C133" i="60"/>
  <c r="C130" i="60"/>
  <c r="C119" i="60"/>
  <c r="C109" i="60"/>
  <c r="C102" i="60"/>
  <c r="C187" i="60" l="1"/>
  <c r="C162" i="60"/>
  <c r="C172" i="60"/>
  <c r="C129" i="60"/>
  <c r="C101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6" i="62"/>
  <c r="C86" i="62"/>
  <c r="D80" i="62"/>
  <c r="C80" i="62"/>
  <c r="D77" i="62"/>
  <c r="C77" i="62"/>
  <c r="D68" i="62"/>
  <c r="C68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7" i="62"/>
  <c r="C50" i="62" s="1"/>
  <c r="D67" i="62"/>
  <c r="D50" i="62" s="1"/>
  <c r="D141" i="62" s="1"/>
  <c r="C100" i="60"/>
  <c r="E100" i="60" s="1"/>
  <c r="C69" i="60"/>
  <c r="C141" i="62" l="1"/>
  <c r="E49" i="62" s="1"/>
  <c r="C160" i="59"/>
  <c r="E156" i="59" s="1"/>
  <c r="C141" i="59"/>
  <c r="C134" i="59"/>
  <c r="G127" i="59"/>
  <c r="F127" i="59"/>
  <c r="E127" i="59"/>
  <c r="D127" i="59"/>
  <c r="C127" i="59"/>
  <c r="G117" i="59"/>
  <c r="F117" i="59"/>
  <c r="E117" i="59"/>
  <c r="D117" i="59"/>
  <c r="C117" i="59"/>
  <c r="C110" i="59"/>
  <c r="E105" i="59" s="1"/>
  <c r="C99" i="59"/>
  <c r="E99" i="59" s="1"/>
  <c r="C89" i="59"/>
  <c r="E83" i="59"/>
  <c r="D83" i="59"/>
  <c r="C83" i="59"/>
  <c r="E67" i="59"/>
  <c r="D67" i="59"/>
  <c r="C67" i="59"/>
  <c r="E59" i="59"/>
  <c r="D59" i="59"/>
  <c r="C59" i="59"/>
  <c r="H117" i="59" l="1"/>
  <c r="F59" i="59"/>
  <c r="F83" i="59"/>
  <c r="E134" i="59"/>
  <c r="D31" i="64"/>
  <c r="D8" i="64"/>
  <c r="D16" i="63"/>
  <c r="D8" i="63"/>
  <c r="D21" i="63" l="1"/>
  <c r="D40" i="64"/>
  <c r="D215" i="60" l="1"/>
  <c r="D211" i="60"/>
  <c r="D207" i="60"/>
  <c r="D201" i="60"/>
  <c r="D193" i="60"/>
  <c r="D189" i="60"/>
  <c r="D185" i="60"/>
  <c r="D181" i="60"/>
  <c r="D177" i="60"/>
  <c r="D165" i="60"/>
  <c r="D161" i="60"/>
  <c r="D157" i="60"/>
  <c r="D149" i="60"/>
  <c r="D145" i="60"/>
  <c r="D141" i="60"/>
  <c r="D137" i="60"/>
  <c r="D125" i="60"/>
  <c r="D121" i="60"/>
  <c r="D117" i="60"/>
  <c r="D113" i="60"/>
  <c r="D105" i="60"/>
  <c r="D213" i="60"/>
  <c r="D195" i="60"/>
  <c r="D171" i="60"/>
  <c r="D143" i="60"/>
  <c r="D135" i="60"/>
  <c r="D127" i="60"/>
  <c r="D111" i="60"/>
  <c r="D103" i="60"/>
  <c r="D216" i="60"/>
  <c r="D198" i="60"/>
  <c r="D190" i="60"/>
  <c r="D178" i="60"/>
  <c r="D170" i="60"/>
  <c r="D154" i="60"/>
  <c r="D146" i="60"/>
  <c r="D138" i="60"/>
  <c r="D122" i="60"/>
  <c r="D118" i="60"/>
  <c r="D110" i="60"/>
  <c r="D214" i="60"/>
  <c r="D210" i="60"/>
  <c r="D206" i="60"/>
  <c r="D196" i="60"/>
  <c r="D192" i="60"/>
  <c r="D180" i="60"/>
  <c r="D168" i="60"/>
  <c r="D164" i="60"/>
  <c r="D160" i="60"/>
  <c r="D156" i="60"/>
  <c r="D152" i="60"/>
  <c r="D140" i="60"/>
  <c r="D132" i="60"/>
  <c r="D128" i="60"/>
  <c r="D124" i="60"/>
  <c r="D120" i="60"/>
  <c r="D116" i="60"/>
  <c r="D112" i="60"/>
  <c r="D108" i="60"/>
  <c r="D104" i="60"/>
  <c r="D217" i="60"/>
  <c r="D209" i="60"/>
  <c r="D205" i="60"/>
  <c r="D199" i="60"/>
  <c r="D191" i="60"/>
  <c r="D183" i="60"/>
  <c r="D175" i="60"/>
  <c r="D167" i="60"/>
  <c r="D155" i="60"/>
  <c r="D147" i="60"/>
  <c r="D131" i="60"/>
  <c r="D123" i="60"/>
  <c r="D115" i="60"/>
  <c r="D107" i="60"/>
  <c r="D220" i="60"/>
  <c r="D212" i="60"/>
  <c r="D204" i="60"/>
  <c r="D194" i="60"/>
  <c r="D186" i="60"/>
  <c r="D174" i="60"/>
  <c r="D158" i="60"/>
  <c r="D150" i="60"/>
  <c r="D142" i="60"/>
  <c r="D134" i="60"/>
  <c r="D126" i="60"/>
  <c r="D114" i="60"/>
  <c r="D106" i="60"/>
  <c r="D208" i="60"/>
  <c r="D151" i="60"/>
  <c r="D197" i="60"/>
  <c r="D169" i="60"/>
  <c r="D144" i="60"/>
  <c r="D163" i="60"/>
  <c r="D119" i="60"/>
  <c r="D182" i="60"/>
  <c r="D159" i="60"/>
  <c r="D102" i="60"/>
  <c r="D176" i="60"/>
  <c r="D109" i="60"/>
  <c r="D166" i="60"/>
  <c r="D139" i="60"/>
  <c r="D200" i="60"/>
  <c r="D173" i="60"/>
  <c r="D133" i="60"/>
  <c r="D188" i="60"/>
  <c r="D136" i="60"/>
  <c r="D179" i="60"/>
  <c r="D153" i="60"/>
  <c r="D130" i="60"/>
  <c r="D184" i="60"/>
  <c r="D148" i="60"/>
  <c r="D219" i="60"/>
  <c r="D187" i="60"/>
  <c r="D162" i="60"/>
  <c r="D129" i="60"/>
  <c r="D101" i="60"/>
  <c r="D172" i="60"/>
  <c r="D218" i="60"/>
  <c r="C10" i="60"/>
  <c r="C9" i="60" s="1"/>
  <c r="E9" i="60" s="1"/>
</calcChain>
</file>

<file path=xl/sharedStrings.xml><?xml version="1.0" encoding="utf-8"?>
<sst xmlns="http://schemas.openxmlformats.org/spreadsheetml/2006/main" count="853" uniqueCount="601">
  <si>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</si>
  <si>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</si>
  <si>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</si>
  <si>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</si>
  <si>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</si>
  <si>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</si>
  <si>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</si>
  <si>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</si>
  <si>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</si>
  <si>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</si>
  <si>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</si>
  <si>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</si>
  <si>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</si>
  <si>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</si>
  <si>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</si>
  <si>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</si>
  <si>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</si>
  <si>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</si>
  <si>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</si>
  <si>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</si>
  <si>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</si>
  <si>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</si>
  <si>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</si>
  <si>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</si>
  <si>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</si>
  <si>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</si>
  <si>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</si>
  <si>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</si>
  <si>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</si>
  <si>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</si>
  <si>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</si>
  <si>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</si>
  <si>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</si>
  <si>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</si>
  <si>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</si>
  <si>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</si>
  <si>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</si>
  <si>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</si>
  <si>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</si>
  <si>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</si>
  <si>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</si>
  <si>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</si>
  <si>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</si>
  <si>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</si>
  <si>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</si>
  <si>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</si>
  <si>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</si>
  <si>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</si>
  <si>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</si>
  <si>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</si>
  <si>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</si>
  <si>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</si>
  <si>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</si>
  <si>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</si>
  <si>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</si>
  <si>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</si>
  <si>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</si>
  <si>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</si>
  <si>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</si>
  <si>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</si>
  <si>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</si>
  <si>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</si>
  <si>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</si>
  <si>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</si>
  <si>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</si>
  <si>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</si>
  <si>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</si>
  <si>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</si>
  <si>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</si>
  <si>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</si>
  <si>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</si>
  <si>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</si>
  <si>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</si>
  <si>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</si>
  <si>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</si>
  <si>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</si>
  <si>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</si>
  <si>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</si>
  <si>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</si>
  <si>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</si>
  <si>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</si>
  <si>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</si>
  <si>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</si>
  <si>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</si>
  <si>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</si>
  <si>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</si>
  <si>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</si>
  <si>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</si>
  <si>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</si>
  <si>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</si>
  <si>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</si>
  <si>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</si>
  <si>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</si>
  <si>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</si>
  <si>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</si>
  <si>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</si>
  <si>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</si>
  <si>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</si>
  <si>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</si>
  <si>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</si>
  <si>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</si>
  <si>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</si>
  <si>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</si>
  <si>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</si>
  <si>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</si>
  <si>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</si>
  <si>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</si>
  <si>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</si>
  <si>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</si>
  <si>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</si>
  <si>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</si>
  <si>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</si>
  <si>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</si>
  <si>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</si>
  <si>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</si>
  <si>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</si>
  <si>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</si>
  <si>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</si>
  <si>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</si>
  <si>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</si>
  <si>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</si>
  <si>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</si>
  <si>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</si>
  <si>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</si>
  <si>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</si>
  <si>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</si>
  <si>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</si>
  <si>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</si>
  <si>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</si>
  <si>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</si>
  <si>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</si>
  <si>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</si>
  <si>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</si>
  <si>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</si>
  <si>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</si>
  <si>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</si>
  <si>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</si>
  <si>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</si>
  <si>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</si>
  <si>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</si>
  <si>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</si>
  <si>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</si>
  <si>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</si>
  <si>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</si>
  <si>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</si>
  <si>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</si>
  <si>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</si>
  <si>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</si>
  <si>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</si>
  <si>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</si>
  <si>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</si>
  <si>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</si>
  <si>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</si>
  <si>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</si>
  <si>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</si>
  <si>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</si>
  <si>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</si>
  <si>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</si>
  <si>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</si>
  <si>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</si>
  <si>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</si>
  <si>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</si>
  <si>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</si>
  <si>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</si>
  <si>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</si>
  <si>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</si>
  <si>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</si>
  <si>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</si>
  <si>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</si>
  <si>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</si>
  <si>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</si>
  <si>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</si>
  <si>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</si>
  <si>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</si>
  <si>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</si>
  <si>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</si>
  <si>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</si>
  <si>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</si>
  <si>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</si>
  <si>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</si>
  <si>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</si>
  <si>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</si>
  <si>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</si>
  <si>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</si>
  <si>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</si>
  <si>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</si>
  <si>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</si>
  <si>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</si>
  <si>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</si>
  <si>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</si>
  <si>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</si>
  <si>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</si>
  <si>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</si>
  <si>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</si>
  <si>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</si>
  <si>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</si>
  <si>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</si>
  <si>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</si>
  <si>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</si>
  <si>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</si>
  <si>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</si>
  <si>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</si>
  <si>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</si>
  <si>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</si>
  <si>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</si>
  <si>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</si>
  <si>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</si>
  <si>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</si>
  <si>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</si>
  <si>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</si>
  <si>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</si>
  <si>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</si>
  <si>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</si>
  <si>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</si>
  <si>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</si>
  <si>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</si>
  <si>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</si>
  <si>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</si>
  <si>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</si>
  <si>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</si>
  <si>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</si>
  <si>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</si>
  <si>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</si>
  <si>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</si>
  <si>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</si>
  <si>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</si>
  <si>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</si>
  <si>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</si>
  <si>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</si>
  <si>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</si>
  <si>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</si>
  <si>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</si>
  <si>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</si>
  <si>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</si>
  <si>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</si>
  <si>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</si>
  <si>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</si>
  <si>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</si>
  <si>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</si>
  <si>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</si>
  <si>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</si>
  <si>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</si>
  <si>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</si>
  <si>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</si>
  <si>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</si>
  <si>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</si>
  <si>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</si>
  <si>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</si>
  <si>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</si>
  <si>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</si>
  <si>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</si>
  <si>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</si>
  <si>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</si>
  <si>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</si>
  <si>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</si>
  <si>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</si>
  <si>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</si>
  <si>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</si>
  <si>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</si>
  <si>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</si>
  <si>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</si>
  <si>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</si>
  <si>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</si>
  <si>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</si>
  <si>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</si>
  <si>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</si>
  <si>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</si>
  <si>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</si>
  <si>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</si>
  <si>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</si>
  <si>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</si>
  <si>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</si>
  <si>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</si>
  <si>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</si>
  <si>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</si>
  <si>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</si>
  <si>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</si>
  <si>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</si>
  <si>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</si>
  <si>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</si>
  <si>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</si>
  <si>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</si>
  <si>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</si>
  <si>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</si>
  <si>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</si>
  <si>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</si>
  <si>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</si>
  <si>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</si>
  <si>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</si>
  <si>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</si>
  <si>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</si>
  <si>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</si>
  <si>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</si>
  <si>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</si>
  <si>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</si>
  <si>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</si>
  <si>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</si>
  <si>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</si>
  <si>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</si>
  <si>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</si>
  <si>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</si>
  <si>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</si>
  <si>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</si>
  <si>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</si>
  <si>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</si>
  <si>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</si>
  <si>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</si>
  <si>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</si>
  <si>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</si>
  <si>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</si>
  <si>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</si>
  <si>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</si>
  <si>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</si>
  <si>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</si>
  <si>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</si>
  <si>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</si>
  <si>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</si>
  <si>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</si>
  <si>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</si>
  <si>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</si>
  <si>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</si>
  <si>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</si>
  <si>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</si>
  <si>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</si>
  <si>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</si>
  <si>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</si>
  <si>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</si>
  <si>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</si>
  <si>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</si>
  <si>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</si>
  <si>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</si>
  <si>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</si>
  <si>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</si>
  <si>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</si>
  <si>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</si>
  <si>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</si>
  <si>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</si>
  <si>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</si>
  <si>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</si>
  <si>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</si>
  <si>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</si>
  <si>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</si>
  <si>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</si>
  <si>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</si>
  <si>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</si>
  <si>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</si>
  <si>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</si>
  <si>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</si>
  <si>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</si>
  <si>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</si>
  <si>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</si>
  <si>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</si>
  <si>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</si>
  <si>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</si>
  <si>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</si>
  <si>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</si>
  <si>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</si>
  <si>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</si>
  <si>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</si>
  <si>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</si>
  <si>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</si>
  <si>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</si>
  <si>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</si>
  <si>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</si>
  <si>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</si>
  <si>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</si>
  <si>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</si>
  <si>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</si>
  <si>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</si>
  <si>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</si>
  <si>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</si>
  <si>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</si>
  <si>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</si>
  <si>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</si>
  <si>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</si>
  <si>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</si>
  <si>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</si>
  <si>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</si>
  <si>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</si>
  <si>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</si>
  <si>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</si>
  <si>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</si>
  <si>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</si>
  <si>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</si>
  <si>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</si>
  <si>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</si>
  <si>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</si>
  <si>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</si>
  <si>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</si>
  <si>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</si>
  <si>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</si>
  <si>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</si>
  <si>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</si>
  <si>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</si>
  <si>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</si>
  <si>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</si>
  <si>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</si>
  <si>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</si>
  <si>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</si>
  <si>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</si>
  <si>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</si>
  <si>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</si>
  <si>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</si>
  <si>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</si>
  <si>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</si>
  <si>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</si>
  <si>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</si>
  <si>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</si>
  <si>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</si>
  <si>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</si>
  <si>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</si>
  <si>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</si>
  <si>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</si>
  <si>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</si>
  <si>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</si>
  <si>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</si>
  <si>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</si>
  <si>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</si>
  <si>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</si>
  <si>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</si>
  <si>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</si>
  <si>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</si>
  <si>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</si>
  <si>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</si>
  <si>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</si>
  <si>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</si>
  <si>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</si>
  <si>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</si>
  <si>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</si>
  <si>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</si>
  <si>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</si>
  <si>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</si>
  <si>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</si>
  <si>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</si>
  <si>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</si>
  <si>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</si>
  <si>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</si>
  <si>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</si>
  <si>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</si>
  <si>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</si>
  <si>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</si>
  <si>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</si>
  <si>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</si>
  <si>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</si>
  <si>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</si>
  <si>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</si>
  <si>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</si>
  <si>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</si>
  <si>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</si>
  <si>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</si>
  <si>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</si>
  <si>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</si>
  <si>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</si>
  <si>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</si>
  <si>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</si>
  <si>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</si>
  <si>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</si>
  <si>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</si>
  <si>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</si>
  <si>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</si>
  <si>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</si>
  <si>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</si>
  <si>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</si>
  <si>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</si>
  <si>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</si>
  <si>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</si>
  <si>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</si>
  <si>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</si>
  <si>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</si>
  <si>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</si>
  <si>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</si>
  <si>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</si>
  <si>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</si>
  <si>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</si>
  <si>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</si>
  <si>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</si>
  <si>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</si>
  <si>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</si>
  <si>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</si>
  <si>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</si>
  <si>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</si>
  <si>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</si>
  <si>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</si>
  <si>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</si>
  <si>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</si>
  <si>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</si>
  <si>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</si>
  <si>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</si>
  <si>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</si>
  <si>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</si>
  <si>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</si>
  <si>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</si>
  <si>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</si>
  <si>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</si>
  <si>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</si>
  <si>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</si>
  <si>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</si>
  <si>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</si>
  <si>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</si>
  <si>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</si>
  <si>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</si>
  <si>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</si>
  <si>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</si>
  <si>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</si>
  <si>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</si>
  <si>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</si>
  <si>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</si>
  <si>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</si>
  <si>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</si>
  <si>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</si>
  <si>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</si>
  <si>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</si>
  <si>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</si>
  <si>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</si>
  <si>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</si>
  <si>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</si>
  <si>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</si>
  <si>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</si>
  <si>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</si>
  <si>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</si>
  <si>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</si>
  <si>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</si>
  <si>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</si>
  <si>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</si>
  <si>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</si>
  <si>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</si>
  <si>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</si>
  <si>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</si>
  <si>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</si>
  <si>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</si>
  <si>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</si>
  <si>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</si>
  <si>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</si>
  <si>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</si>
  <si>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</si>
  <si>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</si>
  <si>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</si>
  <si>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</si>
  <si>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</si>
  <si>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</si>
  <si>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</si>
  <si>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</si>
  <si>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</si>
  <si>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</si>
  <si>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</si>
  <si>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</si>
  <si>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</si>
  <si>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</si>
  <si>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</si>
  <si>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</si>
  <si>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</si>
  <si>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</si>
  <si>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</si>
  <si>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</si>
  <si>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</si>
  <si>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</si>
  <si>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</si>
  <si>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</si>
  <si>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</si>
  <si>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</si>
  <si>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</si>
  <si>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</si>
  <si>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</si>
  <si>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</si>
  <si>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</si>
  <si>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</si>
  <si>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</si>
  <si>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</si>
  <si>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</si>
  <si>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</si>
  <si>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</si>
  <si>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</si>
  <si>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</si>
  <si>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</si>
  <si>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</si>
  <si>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</si>
  <si>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</si>
  <si>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</si>
  <si>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</si>
  <si>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</si>
  <si>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</si>
  <si>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</si>
  <si>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</si>
  <si>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</si>
  <si>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</si>
  <si>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</si>
  <si>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</si>
  <si>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</si>
  <si>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</si>
  <si>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</si>
  <si>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</si>
  <si>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</si>
  <si>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</si>
  <si>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</si>
  <si>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</si>
  <si>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</si>
  <si>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LEON</t>
  </si>
  <si>
    <t>Del 1 de Enero al 30 de Septiembre de 2025</t>
  </si>
  <si>
    <t>Periodicidad:   Trimestral</t>
  </si>
  <si>
    <t>Corte:      3</t>
  </si>
  <si>
    <t>Ejercicio: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</si>
</sst>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B050"/>
      <name val="72 Light"/>
      <family val="2"/>
    </font>
    <font>
      <b/>
      <sz val="11"/>
      <color rgb="FF000000"/>
      <name val="72 Light"/>
      <family val="2"/>
    </font>
    <font>
      <b/>
      <sz val="11"/>
      <name val="72 Light"/>
      <family val="2"/>
    </font>
    <font>
      <b/>
      <sz val="11"/>
      <color rgb="FF2B956F"/>
      <name val="72 Light"/>
      <family val="2"/>
    </font>
    <font>
      <b/>
      <sz val="11"/>
      <color rgb="FF00B050"/>
      <name val="72 Light"/>
      <family val="2"/>
    </font>
    <font>
      <b/>
      <sz val="11"/>
      <color theme="1"/>
      <name val="72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8" fillId="0" borderId="9" xfId="13" applyFont="1" applyBorder="1" applyAlignment="1">
      <alignment vertical="center"/>
    </xf>
    <xf numFmtId="0" fontId="9" fillId="0" borderId="12" xfId="13" applyFont="1" applyBorder="1" applyAlignment="1">
      <alignment horizontal="left" vertical="center" wrapText="1" indent="1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9" fillId="0" borderId="9" xfId="13" applyFont="1" applyBorder="1" applyAlignment="1">
      <alignment horizontal="left" vertical="center"/>
    </xf>
    <xf numFmtId="0" fontId="2" fillId="0" borderId="9" xfId="13" applyFont="1" applyBorder="1" applyAlignment="1">
      <alignment horizontal="left" vertical="center" indent="1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9" fillId="0" borderId="1" xfId="13" applyNumberFormat="1" applyFont="1" applyBorder="1" applyAlignment="1">
      <alignment horizontal="right" vertical="center" wrapText="1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9" fillId="0" borderId="12" xfId="13" applyNumberFormat="1" applyFont="1" applyBorder="1" applyAlignment="1">
      <alignment horizontal="right" vertical="center" wrapText="1" indent="1"/>
    </xf>
    <xf numFmtId="44" fontId="9" fillId="0" borderId="0" xfId="19" applyFont="1"/>
    <xf numFmtId="44" fontId="11" fillId="4" borderId="0" xfId="19" applyFont="1" applyFill="1"/>
    <xf numFmtId="44" fontId="9" fillId="2" borderId="0" xfId="19" applyFont="1" applyFill="1"/>
    <xf numFmtId="44" fontId="12" fillId="5" borderId="0" xfId="19" applyFont="1" applyFill="1"/>
    <xf numFmtId="44" fontId="12" fillId="6" borderId="0" xfId="19" applyFont="1" applyFill="1"/>
    <xf numFmtId="44" fontId="11" fillId="8" borderId="0" xfId="19" applyFont="1" applyFill="1"/>
    <xf numFmtId="44" fontId="12" fillId="9" borderId="0" xfId="19" applyFont="1" applyFill="1"/>
    <xf numFmtId="44" fontId="12" fillId="10" borderId="0" xfId="19" applyFont="1" applyFill="1"/>
    <xf numFmtId="44" fontId="8" fillId="3" borderId="0" xfId="19" applyFont="1" applyFill="1" applyAlignment="1">
      <alignment horizontal="right" vertical="center"/>
    </xf>
    <xf numFmtId="44" fontId="12" fillId="5" borderId="0" xfId="19" applyFont="1" applyFill="1" applyAlignment="1">
      <alignment horizontal="center"/>
    </xf>
    <xf numFmtId="44" fontId="8" fillId="0" borderId="0" xfId="19" applyFont="1"/>
    <xf numFmtId="44" fontId="15" fillId="0" borderId="0" xfId="19" applyFont="1"/>
    <xf numFmtId="44" fontId="16" fillId="0" borderId="0" xfId="19" applyFont="1"/>
    <xf numFmtId="44" fontId="8" fillId="0" borderId="0" xfId="19" applyFont="1" applyFill="1"/>
    <xf numFmtId="44" fontId="9" fillId="0" borderId="0" xfId="19" applyFont="1" applyFill="1"/>
    <xf numFmtId="44" fontId="7" fillId="0" borderId="0" xfId="19" applyFont="1"/>
    <xf numFmtId="44" fontId="5" fillId="0" borderId="0" xfId="19" applyFont="1"/>
    <xf numFmtId="44" fontId="5" fillId="0" borderId="0" xfId="19" applyFont="1" applyAlignment="1" applyProtection="1">
      <alignment vertical="top"/>
      <protection locked="0"/>
    </xf>
    <xf numFmtId="44" fontId="8" fillId="7" borderId="1" xfId="19" applyFont="1" applyFill="1" applyBorder="1" applyAlignment="1">
      <alignment horizontal="right" vertical="center" wrapText="1" indent="1"/>
    </xf>
    <xf numFmtId="44" fontId="8" fillId="0" borderId="9" xfId="19" applyFont="1" applyBorder="1" applyAlignment="1">
      <alignment horizontal="right" vertical="center"/>
    </xf>
    <xf numFmtId="44" fontId="8" fillId="0" borderId="1" xfId="19" applyFont="1" applyBorder="1" applyAlignment="1">
      <alignment horizontal="right" vertical="center" wrapText="1" indent="1"/>
    </xf>
    <xf numFmtId="0" fontId="5" fillId="0" borderId="0" xfId="10" applyFont="1" applyAlignment="1">
      <alignment wrapText="1"/>
    </xf>
    <xf numFmtId="44" fontId="8" fillId="7" borderId="1" xfId="19" applyFont="1" applyFill="1" applyBorder="1" applyAlignment="1">
      <alignment horizontal="right" vertical="center"/>
    </xf>
    <xf numFmtId="44" fontId="2" fillId="0" borderId="1" xfId="19" applyFont="1" applyBorder="1" applyAlignment="1">
      <alignment horizontal="right" vertical="center" wrapText="1" indent="1"/>
    </xf>
    <xf numFmtId="44" fontId="2" fillId="0" borderId="9" xfId="19" applyFont="1" applyBorder="1" applyAlignment="1">
      <alignment horizontal="right" vertical="center"/>
    </xf>
    <xf numFmtId="44" fontId="1" fillId="0" borderId="1" xfId="19" applyFont="1" applyBorder="1" applyAlignment="1">
      <alignment horizontal="right" vertical="center" wrapText="1" indent="1"/>
    </xf>
    <xf numFmtId="44" fontId="2" fillId="0" borderId="1" xfId="19" applyFont="1" applyBorder="1" applyAlignment="1">
      <alignment horizontal="right" vertical="center" indent="1"/>
    </xf>
    <xf numFmtId="44" fontId="9" fillId="0" borderId="9" xfId="19" applyFont="1" applyBorder="1" applyAlignment="1">
      <alignment horizontal="right" vertical="center"/>
    </xf>
    <xf numFmtId="0" fontId="12" fillId="5" borderId="0" xfId="9" applyFont="1" applyFill="1" applyAlignment="1">
      <alignment vertical="top" wrapText="1"/>
    </xf>
    <xf numFmtId="0" fontId="9" fillId="0" borderId="0" xfId="9" applyFont="1" applyAlignment="1">
      <alignment vertical="top" wrapText="1"/>
    </xf>
    <xf numFmtId="0" fontId="8" fillId="7" borderId="1" xfId="19" applyNumberFormat="1" applyFont="1" applyFill="1" applyBorder="1" applyAlignment="1">
      <alignment horizontal="center" vertical="center" wrapText="1"/>
    </xf>
    <xf numFmtId="0" fontId="17" fillId="4" borderId="0" xfId="12" applyFont="1" applyFill="1"/>
    <xf numFmtId="44" fontId="9" fillId="7" borderId="0" xfId="19" applyFont="1" applyFill="1"/>
    <xf numFmtId="0" fontId="20" fillId="4" borderId="0" xfId="8" applyFont="1" applyFill="1"/>
    <xf numFmtId="0" fontId="20" fillId="8" borderId="0" xfId="0" applyFont="1" applyFill="1"/>
    <xf numFmtId="0" fontId="21" fillId="4" borderId="0" xfId="8" applyFont="1" applyFill="1"/>
    <xf numFmtId="0" fontId="20" fillId="4" borderId="0" xfId="9" applyFont="1" applyFill="1"/>
    <xf numFmtId="44" fontId="8" fillId="3" borderId="0" xfId="19" applyFont="1" applyFill="1" applyAlignment="1">
      <alignment horizontal="left" vertical="center"/>
    </xf>
    <xf numFmtId="44" fontId="8" fillId="7" borderId="27" xfId="19" applyFont="1" applyFill="1" applyBorder="1" applyAlignment="1">
      <alignment horizontal="center" vertical="center" wrapText="1"/>
    </xf>
    <xf numFmtId="0" fontId="8" fillId="7" borderId="26" xfId="13" applyFont="1" applyFill="1" applyBorder="1" applyAlignment="1">
      <alignment vertical="center"/>
    </xf>
    <xf numFmtId="44" fontId="8" fillId="7" borderId="27" xfId="19" applyFont="1" applyFill="1" applyBorder="1" applyAlignment="1">
      <alignment horizontal="right" vertical="center" wrapText="1" indent="1"/>
    </xf>
    <xf numFmtId="0" fontId="5" fillId="0" borderId="4" xfId="13" applyFont="1" applyBorder="1"/>
    <xf numFmtId="44" fontId="8" fillId="0" borderId="28" xfId="19" applyFont="1" applyBorder="1" applyAlignment="1">
      <alignment horizontal="right" vertical="center"/>
    </xf>
    <xf numFmtId="0" fontId="8" fillId="0" borderId="26" xfId="13" applyFont="1" applyBorder="1" applyAlignment="1">
      <alignment vertical="center"/>
    </xf>
    <xf numFmtId="44" fontId="8" fillId="0" borderId="27" xfId="19" applyFont="1" applyBorder="1" applyAlignment="1">
      <alignment horizontal="right" vertical="center" wrapText="1" indent="1"/>
    </xf>
    <xf numFmtId="0" fontId="2" fillId="0" borderId="26" xfId="13" applyFont="1" applyBorder="1" applyAlignment="1">
      <alignment vertical="center"/>
    </xf>
    <xf numFmtId="44" fontId="9" fillId="0" borderId="27" xfId="19" applyFont="1" applyBorder="1" applyAlignment="1">
      <alignment horizontal="right" vertical="center" wrapText="1" indent="1"/>
    </xf>
    <xf numFmtId="0" fontId="5" fillId="0" borderId="26" xfId="13" applyFont="1" applyBorder="1"/>
    <xf numFmtId="0" fontId="9" fillId="0" borderId="26" xfId="13" applyFont="1" applyBorder="1" applyAlignment="1">
      <alignment horizontal="left" vertical="center"/>
    </xf>
    <xf numFmtId="44" fontId="9" fillId="0" borderId="28" xfId="19" applyFont="1" applyBorder="1" applyAlignment="1">
      <alignment horizontal="right" vertical="center" wrapText="1" indent="1"/>
    </xf>
    <xf numFmtId="0" fontId="2" fillId="0" borderId="26" xfId="13" applyFont="1" applyBorder="1" applyAlignment="1">
      <alignment horizontal="left" vertical="center"/>
    </xf>
    <xf numFmtId="0" fontId="2" fillId="0" borderId="26" xfId="13" applyFont="1" applyBorder="1" applyAlignment="1">
      <alignment horizontal="left"/>
    </xf>
    <xf numFmtId="44" fontId="9" fillId="0" borderId="27" xfId="19" applyFont="1" applyBorder="1" applyAlignment="1">
      <alignment horizontal="right" vertical="center" indent="1"/>
    </xf>
    <xf numFmtId="44" fontId="9" fillId="0" borderId="7" xfId="19" applyFont="1" applyBorder="1" applyAlignment="1">
      <alignment horizontal="right" vertical="center" indent="1"/>
    </xf>
    <xf numFmtId="0" fontId="8" fillId="7" borderId="29" xfId="13" applyFont="1" applyFill="1" applyBorder="1" applyAlignment="1">
      <alignment vertical="center"/>
    </xf>
    <xf numFmtId="0" fontId="8" fillId="7" borderId="30" xfId="13" applyFont="1" applyFill="1" applyBorder="1" applyAlignment="1">
      <alignment vertical="center"/>
    </xf>
    <xf numFmtId="44" fontId="8" fillId="7" borderId="31" xfId="19" applyFont="1" applyFill="1" applyBorder="1" applyAlignment="1">
      <alignment horizontal="right" vertical="center" wrapText="1" indent="1"/>
    </xf>
    <xf numFmtId="0" fontId="5" fillId="0" borderId="0" xfId="10" applyFont="1" applyAlignment="1"/>
    <xf numFmtId="44" fontId="5" fillId="0" borderId="0" xfId="19" applyFont="1" applyAlignment="1"/>
    <xf numFmtId="0" fontId="5" fillId="0" borderId="0" xfId="10" applyFont="1" applyAlignment="1">
      <alignment horizont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9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" fillId="3" borderId="0" xfId="8" applyFont="1" applyFill="1" applyAlignment="1">
      <alignment horizontal="center" vertical="center"/>
    </xf>
    <xf numFmtId="0" fontId="1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22" fillId="7" borderId="21" xfId="13" applyFont="1" applyFill="1" applyBorder="1" applyAlignment="1">
      <alignment horizontal="center" vertical="center"/>
    </xf>
    <xf numFmtId="0" fontId="7" fillId="7" borderId="22" xfId="13" applyFont="1" applyFill="1" applyBorder="1" applyAlignment="1">
      <alignment horizontal="center" vertical="center"/>
    </xf>
    <xf numFmtId="0" fontId="7" fillId="7" borderId="23" xfId="13" applyFont="1" applyFill="1" applyBorder="1" applyAlignment="1">
      <alignment horizontal="center" vertical="center"/>
    </xf>
    <xf numFmtId="0" fontId="7" fillId="7" borderId="4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24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25" xfId="13" applyFont="1" applyFill="1" applyBorder="1" applyAlignment="1">
      <alignment horizontal="center" vertical="center"/>
    </xf>
    <xf numFmtId="0" fontId="8" fillId="7" borderId="26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9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3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 2" xfId="1"/>
    <cellStyle name="Millares 2 2" xfId="15"/>
    <cellStyle name="Millares 2 3" xfId="16"/>
    <cellStyle name="Millares 3" xfId="18"/>
    <cellStyle name="Millares 4" xfId="17"/>
    <cellStyle name="Moneda" xfId="19" builtinId="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46</xdr:row>
      <xdr:rowOff>0</xdr:rowOff>
    </xdr:from>
    <xdr:to>
      <xdr:col>4</xdr:col>
      <xdr:colOff>15688</xdr:colOff>
      <xdr:row>54</xdr:row>
      <xdr:rowOff>82611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AF89F7-7C77-4461-9BF7-18BE33167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971550" y="6858000"/>
          <a:ext cx="5473513" cy="1225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225</xdr:row>
      <xdr:rowOff>47625</xdr:rowOff>
    </xdr:from>
    <xdr:to>
      <xdr:col>4</xdr:col>
      <xdr:colOff>1476374</xdr:colOff>
      <xdr:row>233</xdr:row>
      <xdr:rowOff>130236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87731-9954-44F0-8026-3B5B2ECB1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85724" y="34804350"/>
          <a:ext cx="9667875" cy="1225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125803</xdr:colOff>
      <xdr:row>188</xdr:row>
      <xdr:rowOff>8986</xdr:rowOff>
    </xdr:from>
    <xdr:to>
      <xdr:col>7</xdr:col>
      <xdr:colOff>1015403</xdr:colOff>
      <xdr:row>196</xdr:row>
      <xdr:rowOff>136527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0B9A32-5AB7-4F42-AE41-8D7C88B613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25803" y="28098750"/>
          <a:ext cx="9938350" cy="1277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33</xdr:row>
      <xdr:rowOff>9525</xdr:rowOff>
    </xdr:from>
    <xdr:to>
      <xdr:col>4</xdr:col>
      <xdr:colOff>1495424</xdr:colOff>
      <xdr:row>42</xdr:row>
      <xdr:rowOff>4075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D300CB-2F7B-4E8A-8419-EC65C0C2F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23824" y="5181600"/>
          <a:ext cx="7877175" cy="128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146</xdr:row>
      <xdr:rowOff>123824</xdr:rowOff>
    </xdr:from>
    <xdr:to>
      <xdr:col>5</xdr:col>
      <xdr:colOff>438149</xdr:colOff>
      <xdr:row>155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D8C999-8006-44D0-A6F7-6F5BBBBE8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42874" y="21364574"/>
          <a:ext cx="7858125" cy="1304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25</xdr:row>
      <xdr:rowOff>9525</xdr:rowOff>
    </xdr:from>
    <xdr:to>
      <xdr:col>5</xdr:col>
      <xdr:colOff>619125</xdr:colOff>
      <xdr:row>33</xdr:row>
      <xdr:rowOff>99325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5017B0-DB66-4022-9E65-E0D46BFAC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247650" y="4019550"/>
          <a:ext cx="7505700" cy="123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43</xdr:row>
      <xdr:rowOff>57150</xdr:rowOff>
    </xdr:from>
    <xdr:to>
      <xdr:col>6</xdr:col>
      <xdr:colOff>66675</xdr:colOff>
      <xdr:row>52</xdr:row>
      <xdr:rowOff>4075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D50AF9-D144-4277-B1BF-8445F9C47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61925" y="6619875"/>
          <a:ext cx="8553450" cy="123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329705</xdr:colOff>
      <xdr:row>59</xdr:row>
      <xdr:rowOff>36635</xdr:rowOff>
    </xdr:from>
    <xdr:to>
      <xdr:col>9</xdr:col>
      <xdr:colOff>793749</xdr:colOff>
      <xdr:row>67</xdr:row>
      <xdr:rowOff>97127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D1E78C-BE7C-48CA-8346-85E94496E6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329705" y="9317404"/>
          <a:ext cx="11503275" cy="123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B1:E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2.85546875" style="1"/>
    <col min="2" max="2" width="14.5703125" style="1" customWidth="1"/>
    <col min="3" max="3" width="73.85546875" style="1" bestFit="1" customWidth="1"/>
    <col min="4" max="4" width="8" style="1" customWidth="1"/>
    <col min="5" max="16384" width="12.85546875" style="1"/>
  </cols>
  <sheetData>
    <row r="1" spans="2:5" ht="16.350000000000001" customHeight="1" x14ac:dyDescent="0.2">
      <c r="B1" s="185" t="s">
        <v>596</v>
      </c>
      <c r="C1" s="186"/>
      <c r="D1" s="83" t="s">
        <v>495</v>
      </c>
      <c r="E1" s="84">
        <v>2025</v>
      </c>
    </row>
    <row r="2" spans="2:5" ht="16.350000000000001" customHeight="1" x14ac:dyDescent="0.2">
      <c r="B2" s="187" t="s">
        <v>494</v>
      </c>
      <c r="C2" s="188"/>
      <c r="D2" s="10" t="s">
        <v>496</v>
      </c>
      <c r="E2" s="85" t="s">
        <v>501</v>
      </c>
    </row>
    <row r="3" spans="2:5" ht="16.350000000000001" customHeight="1" x14ac:dyDescent="0.2">
      <c r="B3" s="189" t="s">
        <v>597</v>
      </c>
      <c r="C3" s="190"/>
      <c r="D3" s="10" t="s">
        <v>497</v>
      </c>
      <c r="E3" s="86">
        <v>3</v>
      </c>
    </row>
    <row r="4" spans="2:5" ht="16.350000000000001" customHeight="1" x14ac:dyDescent="0.2">
      <c r="B4" s="191" t="s">
        <v>516</v>
      </c>
      <c r="C4" s="192"/>
      <c r="D4" s="192"/>
      <c r="E4" s="193"/>
    </row>
    <row r="5" spans="2:5" ht="15" customHeight="1" x14ac:dyDescent="0.2">
      <c r="B5" s="70" t="s">
        <v>29</v>
      </c>
      <c r="C5" s="69" t="s">
        <v>30</v>
      </c>
    </row>
    <row r="6" spans="2:5" x14ac:dyDescent="0.2">
      <c r="B6" s="2"/>
      <c r="C6" s="3"/>
    </row>
    <row r="7" spans="2:5" x14ac:dyDescent="0.2">
      <c r="B7" s="4"/>
      <c r="C7" s="5" t="s">
        <v>33</v>
      </c>
    </row>
    <row r="8" spans="2:5" x14ac:dyDescent="0.2">
      <c r="B8" s="4"/>
      <c r="C8" s="5"/>
    </row>
    <row r="9" spans="2:5" x14ac:dyDescent="0.2">
      <c r="B9" s="4"/>
      <c r="C9" s="6" t="s">
        <v>0</v>
      </c>
    </row>
    <row r="10" spans="2:5" x14ac:dyDescent="0.2">
      <c r="B10" s="35" t="s">
        <v>480</v>
      </c>
      <c r="C10" s="36" t="s">
        <v>551</v>
      </c>
    </row>
    <row r="11" spans="2:5" x14ac:dyDescent="0.2">
      <c r="B11" s="35" t="s">
        <v>481</v>
      </c>
      <c r="C11" s="36" t="s">
        <v>277</v>
      </c>
    </row>
    <row r="12" spans="2:5" x14ac:dyDescent="0.2">
      <c r="B12" s="35" t="s">
        <v>1</v>
      </c>
      <c r="C12" s="36" t="s">
        <v>2</v>
      </c>
    </row>
    <row r="13" spans="2:5" x14ac:dyDescent="0.2">
      <c r="B13" s="35" t="s">
        <v>3</v>
      </c>
      <c r="C13" s="36" t="s">
        <v>4</v>
      </c>
    </row>
    <row r="14" spans="2:5" x14ac:dyDescent="0.2">
      <c r="B14" s="35" t="s">
        <v>5</v>
      </c>
      <c r="C14" s="36" t="s">
        <v>6</v>
      </c>
    </row>
    <row r="15" spans="2:5" x14ac:dyDescent="0.2">
      <c r="B15" s="35" t="s">
        <v>82</v>
      </c>
      <c r="C15" s="36" t="s">
        <v>489</v>
      </c>
    </row>
    <row r="16" spans="2:5" x14ac:dyDescent="0.2">
      <c r="B16" s="35" t="s">
        <v>7</v>
      </c>
      <c r="C16" s="36" t="s">
        <v>490</v>
      </c>
    </row>
    <row r="17" spans="2:3" x14ac:dyDescent="0.2">
      <c r="B17" s="35" t="s">
        <v>8</v>
      </c>
      <c r="C17" s="36" t="s">
        <v>81</v>
      </c>
    </row>
    <row r="18" spans="2:3" x14ac:dyDescent="0.2">
      <c r="B18" s="35" t="s">
        <v>9</v>
      </c>
      <c r="C18" s="36" t="s">
        <v>10</v>
      </c>
    </row>
    <row r="19" spans="2:3" x14ac:dyDescent="0.2">
      <c r="B19" s="35" t="s">
        <v>11</v>
      </c>
      <c r="C19" s="36" t="s">
        <v>12</v>
      </c>
    </row>
    <row r="20" spans="2:3" x14ac:dyDescent="0.2">
      <c r="B20" s="35" t="s">
        <v>13</v>
      </c>
      <c r="C20" s="36" t="s">
        <v>14</v>
      </c>
    </row>
    <row r="21" spans="2:3" x14ac:dyDescent="0.2">
      <c r="B21" s="35" t="s">
        <v>15</v>
      </c>
      <c r="C21" s="36" t="s">
        <v>16</v>
      </c>
    </row>
    <row r="22" spans="2:3" x14ac:dyDescent="0.2">
      <c r="B22" s="35" t="s">
        <v>17</v>
      </c>
      <c r="C22" s="36" t="s">
        <v>491</v>
      </c>
    </row>
    <row r="23" spans="2:3" x14ac:dyDescent="0.2">
      <c r="B23" s="35" t="s">
        <v>18</v>
      </c>
      <c r="C23" s="36" t="s">
        <v>19</v>
      </c>
    </row>
    <row r="24" spans="2:3" x14ac:dyDescent="0.2">
      <c r="B24" s="35" t="s">
        <v>20</v>
      </c>
      <c r="C24" s="36" t="s">
        <v>114</v>
      </c>
    </row>
    <row r="25" spans="2:3" x14ac:dyDescent="0.2">
      <c r="B25" s="35" t="s">
        <v>21</v>
      </c>
      <c r="C25" s="36" t="s">
        <v>579</v>
      </c>
    </row>
    <row r="26" spans="2:3" x14ac:dyDescent="0.2">
      <c r="B26" s="35" t="s">
        <v>581</v>
      </c>
      <c r="C26" s="36" t="s">
        <v>582</v>
      </c>
    </row>
    <row r="27" spans="2:3" x14ac:dyDescent="0.2">
      <c r="B27" s="35" t="s">
        <v>580</v>
      </c>
      <c r="C27" s="36" t="s">
        <v>583</v>
      </c>
    </row>
    <row r="28" spans="2:3" x14ac:dyDescent="0.2">
      <c r="B28" s="35" t="s">
        <v>22</v>
      </c>
      <c r="C28" s="36" t="s">
        <v>23</v>
      </c>
    </row>
    <row r="29" spans="2:3" x14ac:dyDescent="0.2">
      <c r="B29" s="35" t="s">
        <v>24</v>
      </c>
      <c r="C29" s="36" t="s">
        <v>25</v>
      </c>
    </row>
    <row r="30" spans="2:3" x14ac:dyDescent="0.2">
      <c r="B30" s="35" t="s">
        <v>26</v>
      </c>
      <c r="C30" s="36" t="s">
        <v>587</v>
      </c>
    </row>
    <row r="31" spans="2:3" x14ac:dyDescent="0.2">
      <c r="B31" s="35" t="s">
        <v>27</v>
      </c>
      <c r="C31" s="36" t="s">
        <v>588</v>
      </c>
    </row>
    <row r="32" spans="2:3" x14ac:dyDescent="0.2">
      <c r="B32" s="35" t="s">
        <v>38</v>
      </c>
      <c r="C32" s="36" t="s">
        <v>589</v>
      </c>
    </row>
    <row r="33" spans="2:3" x14ac:dyDescent="0.2">
      <c r="B33" s="4"/>
      <c r="C33" s="7"/>
    </row>
    <row r="34" spans="2:3" x14ac:dyDescent="0.2">
      <c r="B34" s="4"/>
      <c r="C34" s="6"/>
    </row>
    <row r="35" spans="2:3" x14ac:dyDescent="0.2">
      <c r="B35" s="35" t="s">
        <v>36</v>
      </c>
      <c r="C35" s="36" t="s">
        <v>31</v>
      </c>
    </row>
    <row r="36" spans="2:3" x14ac:dyDescent="0.2">
      <c r="B36" s="35" t="s">
        <v>37</v>
      </c>
      <c r="C36" s="36" t="s">
        <v>32</v>
      </c>
    </row>
    <row r="37" spans="2:3" x14ac:dyDescent="0.2">
      <c r="B37" s="4"/>
      <c r="C37" s="7"/>
    </row>
    <row r="38" spans="2:3" x14ac:dyDescent="0.2">
      <c r="B38" s="4"/>
      <c r="C38" s="5" t="s">
        <v>34</v>
      </c>
    </row>
    <row r="39" spans="2:3" x14ac:dyDescent="0.2">
      <c r="B39" s="4" t="s">
        <v>35</v>
      </c>
      <c r="C39" s="36" t="s">
        <v>28</v>
      </c>
    </row>
    <row r="40" spans="2:3" x14ac:dyDescent="0.2">
      <c r="B40" s="4"/>
      <c r="C40" s="36" t="s">
        <v>517</v>
      </c>
    </row>
    <row r="41" spans="2:3" x14ac:dyDescent="0.2">
      <c r="B41" s="4"/>
      <c r="C41" s="36" t="s">
        <v>549</v>
      </c>
    </row>
    <row r="42" spans="2:3" x14ac:dyDescent="0.2">
      <c r="B42" s="4"/>
      <c r="C42" s="36" t="s">
        <v>550</v>
      </c>
    </row>
    <row r="43" spans="2:3" ht="12" thickBot="1" x14ac:dyDescent="0.25">
      <c r="B43" s="8"/>
      <c r="C43" s="9"/>
    </row>
    <row r="45" spans="2:3" x14ac:dyDescent="0.2">
      <c r="B45" s="1" t="s">
        <v>518</v>
      </c>
    </row>
  </sheetData>
  <sheetProtection formatCells="0" formatColumns="0" formatRows="0" autoFilter="0" pivotTables="0"/>
  <mergeCells count="4">
    <mergeCell ref="B1:C1"/>
    <mergeCell ref="B2:C2"/>
    <mergeCell ref="B3:C3"/>
    <mergeCell ref="B4:E4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B28:C28" location="VHP!A6" display="VHP-01"/>
    <hyperlink ref="B29:C29" location="VHP!A12" display="VHP-02"/>
    <hyperlink ref="B30:C30" location="EFE!A6" display="EFE-01"/>
    <hyperlink ref="B31:C31" location="EFE!A18" display="EFE-02"/>
    <hyperlink ref="B32:C32" location="EFE!A44" display="EFE-03"/>
    <hyperlink ref="B35:C35" location="Conciliacion_Ig!B6" display="Conciliacion_Ig"/>
    <hyperlink ref="B36:C36" location="Conciliacion_Eg!B5" display="Conciliacion_Eg"/>
    <hyperlink ref="C39" location="Memoria!A8" display="CONTABLES"/>
    <hyperlink ref="C40" location="Memoria!A37" display="PRESUPUESTARIAS"/>
    <hyperlink ref="B10" location="ACT!A7" display="ACT-01"/>
    <hyperlink ref="B11" location="ACT!A92" display="ACT-02"/>
    <hyperlink ref="B12" location="ESF!A7" display="ESF-01"/>
    <hyperlink ref="B13" location="ESF!A13" display="ESF-02"/>
    <hyperlink ref="B14" location="ESF!A18" display="ESF-03"/>
    <hyperlink ref="B15" location="ESF!A30" display="ESF-04"/>
    <hyperlink ref="B16" location="ESF!A39" display="ESF-05"/>
    <hyperlink ref="B17" location="ESF!A44" display="ESF-06"/>
    <hyperlink ref="B18" location="ESF!A48" display="ESF-07"/>
    <hyperlink ref="B19" location="ESF!A54" display="ESF-08"/>
    <hyperlink ref="B20" location="ESF!A74" display="ESF-09"/>
    <hyperlink ref="B21" location="ESF!A90" display="ESF-10"/>
    <hyperlink ref="B22" location="ESF!A96" display="ESF-11"/>
    <hyperlink ref="B23" location="ESF!A108" display="ESF-12"/>
    <hyperlink ref="B24" location="ESF!A125" display="ESF-13"/>
    <hyperlink ref="B25" location="ESF!A142" display="ESF-14"/>
    <hyperlink ref="C10" location="ACT!A7" display="INGRESOS DE GESTION"/>
    <hyperlink ref="C11" location="ACT!A92" display="GASTOS Y OTRAS PERDIDAS"/>
    <hyperlink ref="C12" location="ESF!A7" display="FONDOS CON AFECTACIÓN ESPECÍFICA E INVERSIONES FINANCIERAS"/>
    <hyperlink ref="C13" location="ESF!A13" display="CONTRIBUCIONES POR RECUPERAR"/>
    <hyperlink ref="C14" location="ESF!A18" display="CONTRIBUCIONES POR RECUPERAR CORTO PLAZO"/>
    <hyperlink ref="C15" location="ESF!A30" display="BIENES DISPONIBLES PARA SU TRANSFORMACIÓN ESTIMACIONES Y DETERIOROS (INVENTARIOS)"/>
    <hyperlink ref="C16" location="ESF!A39" display="ALMACENES"/>
    <hyperlink ref="C17" location="ESF!A44" display="FIDEICOMISOS, MANDATOS Y CONTRATOS ANÁLOGOS"/>
    <hyperlink ref="C18" location="ESF!A48" display="PARTICIPACIONES Y APORTACIONES DE CAPITAL"/>
    <hyperlink ref="C19" location="ESF!A54" display="BIENES MUEBLES E INMUEBLES"/>
    <hyperlink ref="C20" location="ESF!A74" display="INTANGIBLES Y DIFERIDOS"/>
    <hyperlink ref="C21" location="ESF!A90" display="ESTIMACIONES Y DETERIOROS"/>
    <hyperlink ref="C22" location="ESF!A96" display="OTROS ACTIVOS"/>
    <hyperlink ref="C23" location="ESF!A108" display="CUENTAS Y DOCUMENTOS POR PAGAR"/>
    <hyperlink ref="C24" location="ESF!A125" display="FONDOS Y BIENES DE TERCEROS"/>
    <hyperlink ref="C25" location="ESF!A142" display="OTROS PASIVOS CIRCULANTES"/>
    <hyperlink ref="C41" location="Memoria!B39" display="INGRESOS"/>
    <hyperlink ref="C42" location="Memoria!B48" display="EGRESOS"/>
    <hyperlink ref="C28" location="VHP!A7" display="PATRIMONIO CONTRIBUIDO"/>
    <hyperlink ref="B28" location="VHP!A7" display="VHP-01"/>
    <hyperlink ref="C29" location="VHP!A13" display="PATRIMONIO GENERADO"/>
    <hyperlink ref="B29" location="VHP!A13" display="VHP-02"/>
    <hyperlink ref="C30" location="EFE!A7" display="FLUJO DE EFECTIVO"/>
    <hyperlink ref="B30" location="EFE!A7" display="EFE-01"/>
    <hyperlink ref="C31" location="EFE!A19" display="ADQ. BIENES MUEBLES E INMUEBLES"/>
    <hyperlink ref="B31" location="EFE!A19" display="EFE-02"/>
    <hyperlink ref="C32" location="EFE!A46" display="CONCILIACIÓN DEL FLUJO DE EFECTIVO"/>
    <hyperlink ref="B32" location="EFE!A46" display="EFE-03"/>
    <hyperlink ref="B26" location="ESF!A153" display="ESF-15"/>
    <hyperlink ref="C26" location="ESF!A153" display="PROVISIONES"/>
    <hyperlink ref="B27" location="ESF!A165" display="ESF-16"/>
    <hyperlink ref="C27" location="ESF!A165" display="OTROS PASIVOS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topLeftCell="A199" zoomScaleNormal="100" workbookViewId="0">
      <selection activeCell="B242" sqref="B24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94" t="s">
        <v>596</v>
      </c>
      <c r="B1" s="194"/>
      <c r="C1" s="194"/>
      <c r="D1" s="10" t="s">
        <v>498</v>
      </c>
      <c r="E1" s="18">
        <v>2025</v>
      </c>
    </row>
    <row r="2" spans="1:5" s="11" customFormat="1" ht="18.95" customHeight="1" x14ac:dyDescent="0.25">
      <c r="A2" s="188" t="s">
        <v>503</v>
      </c>
      <c r="B2" s="188"/>
      <c r="C2" s="188"/>
      <c r="D2" s="10" t="s">
        <v>499</v>
      </c>
      <c r="E2" s="18" t="s">
        <v>501</v>
      </c>
    </row>
    <row r="3" spans="1:5" s="11" customFormat="1" ht="18.95" customHeight="1" x14ac:dyDescent="0.25">
      <c r="A3" s="188" t="s">
        <v>597</v>
      </c>
      <c r="B3" s="188"/>
      <c r="C3" s="188"/>
      <c r="D3" s="10" t="s">
        <v>500</v>
      </c>
      <c r="E3" s="18">
        <v>3</v>
      </c>
    </row>
    <row r="4" spans="1:5" s="11" customFormat="1" ht="18.95" customHeight="1" x14ac:dyDescent="0.25">
      <c r="A4" s="188" t="s">
        <v>516</v>
      </c>
      <c r="B4" s="188"/>
      <c r="C4" s="188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ht="20.25" customHeight="1" x14ac:dyDescent="0.2">
      <c r="A7" s="156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16" t="s">
        <v>276</v>
      </c>
      <c r="E8" s="117" t="s">
        <v>591</v>
      </c>
    </row>
    <row r="9" spans="1:5" x14ac:dyDescent="0.2">
      <c r="A9" s="88">
        <v>4000</v>
      </c>
      <c r="B9" s="87" t="s">
        <v>551</v>
      </c>
      <c r="C9" s="118">
        <f>SUM(C10+C57+C69)</f>
        <v>238645211.53999999</v>
      </c>
      <c r="D9" s="65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88">
        <v>4100</v>
      </c>
      <c r="B10" s="87" t="s">
        <v>223</v>
      </c>
      <c r="C10" s="118">
        <f>SUM(C11+C21+C27+C30+C36+C39+C48)</f>
        <v>52388940.740000002</v>
      </c>
      <c r="D10" s="65"/>
      <c r="E10" s="39"/>
    </row>
    <row r="11" spans="1:5" x14ac:dyDescent="0.2">
      <c r="A11" s="88">
        <v>4110</v>
      </c>
      <c r="B11" s="87" t="s">
        <v>224</v>
      </c>
      <c r="C11" s="118">
        <f>SUM(C12:C20)</f>
        <v>0</v>
      </c>
      <c r="D11" s="65"/>
      <c r="E11" s="39"/>
    </row>
    <row r="12" spans="1:5" x14ac:dyDescent="0.2">
      <c r="A12" s="40">
        <v>4111</v>
      </c>
      <c r="B12" s="41" t="s">
        <v>225</v>
      </c>
      <c r="C12" s="119">
        <v>0</v>
      </c>
      <c r="D12" s="65"/>
      <c r="E12" s="39"/>
    </row>
    <row r="13" spans="1:5" x14ac:dyDescent="0.2">
      <c r="A13" s="40">
        <v>4112</v>
      </c>
      <c r="B13" s="41" t="s">
        <v>226</v>
      </c>
      <c r="C13" s="119">
        <v>0</v>
      </c>
      <c r="D13" s="65"/>
      <c r="E13" s="39"/>
    </row>
    <row r="14" spans="1:5" x14ac:dyDescent="0.2">
      <c r="A14" s="40">
        <v>4113</v>
      </c>
      <c r="B14" s="41" t="s">
        <v>227</v>
      </c>
      <c r="C14" s="119">
        <v>0</v>
      </c>
      <c r="D14" s="65"/>
      <c r="E14" s="39"/>
    </row>
    <row r="15" spans="1:5" x14ac:dyDescent="0.2">
      <c r="A15" s="40">
        <v>4114</v>
      </c>
      <c r="B15" s="41" t="s">
        <v>228</v>
      </c>
      <c r="C15" s="119">
        <v>0</v>
      </c>
      <c r="D15" s="65"/>
      <c r="E15" s="39"/>
    </row>
    <row r="16" spans="1:5" x14ac:dyDescent="0.2">
      <c r="A16" s="40">
        <v>4115</v>
      </c>
      <c r="B16" s="41" t="s">
        <v>229</v>
      </c>
      <c r="C16" s="119">
        <v>0</v>
      </c>
      <c r="D16" s="65"/>
      <c r="E16" s="39"/>
    </row>
    <row r="17" spans="1:5" x14ac:dyDescent="0.2">
      <c r="A17" s="40">
        <v>4116</v>
      </c>
      <c r="B17" s="41" t="s">
        <v>230</v>
      </c>
      <c r="C17" s="119">
        <v>0</v>
      </c>
      <c r="D17" s="65"/>
      <c r="E17" s="39"/>
    </row>
    <row r="18" spans="1:5" x14ac:dyDescent="0.2">
      <c r="A18" s="40">
        <v>4117</v>
      </c>
      <c r="B18" s="41" t="s">
        <v>231</v>
      </c>
      <c r="C18" s="119">
        <v>0</v>
      </c>
      <c r="D18" s="65"/>
      <c r="E18" s="39"/>
    </row>
    <row r="19" spans="1:5" ht="22.5" x14ac:dyDescent="0.2">
      <c r="A19" s="40">
        <v>4118</v>
      </c>
      <c r="B19" s="42" t="s">
        <v>409</v>
      </c>
      <c r="C19" s="119">
        <v>0</v>
      </c>
      <c r="D19" s="65"/>
      <c r="E19" s="39"/>
    </row>
    <row r="20" spans="1:5" x14ac:dyDescent="0.2">
      <c r="A20" s="40">
        <v>4119</v>
      </c>
      <c r="B20" s="41" t="s">
        <v>232</v>
      </c>
      <c r="C20" s="119">
        <v>0</v>
      </c>
      <c r="D20" s="65"/>
      <c r="E20" s="39"/>
    </row>
    <row r="21" spans="1:5" x14ac:dyDescent="0.2">
      <c r="A21" s="88">
        <v>4120</v>
      </c>
      <c r="B21" s="87" t="s">
        <v>233</v>
      </c>
      <c r="C21" s="118">
        <f>SUM(C22:C26)</f>
        <v>0</v>
      </c>
      <c r="D21" s="65"/>
      <c r="E21" s="39"/>
    </row>
    <row r="22" spans="1:5" x14ac:dyDescent="0.2">
      <c r="A22" s="40">
        <v>4121</v>
      </c>
      <c r="B22" s="41" t="s">
        <v>234</v>
      </c>
      <c r="C22" s="119">
        <v>0</v>
      </c>
      <c r="D22" s="65"/>
      <c r="E22" s="39"/>
    </row>
    <row r="23" spans="1:5" x14ac:dyDescent="0.2">
      <c r="A23" s="40">
        <v>4122</v>
      </c>
      <c r="B23" s="41" t="s">
        <v>410</v>
      </c>
      <c r="C23" s="119">
        <v>0</v>
      </c>
      <c r="D23" s="65"/>
      <c r="E23" s="39"/>
    </row>
    <row r="24" spans="1:5" x14ac:dyDescent="0.2">
      <c r="A24" s="40">
        <v>4123</v>
      </c>
      <c r="B24" s="41" t="s">
        <v>235</v>
      </c>
      <c r="C24" s="119">
        <v>0</v>
      </c>
      <c r="D24" s="65"/>
      <c r="E24" s="39"/>
    </row>
    <row r="25" spans="1:5" x14ac:dyDescent="0.2">
      <c r="A25" s="40">
        <v>4124</v>
      </c>
      <c r="B25" s="41" t="s">
        <v>236</v>
      </c>
      <c r="C25" s="119">
        <v>0</v>
      </c>
      <c r="D25" s="65"/>
      <c r="E25" s="39"/>
    </row>
    <row r="26" spans="1:5" x14ac:dyDescent="0.2">
      <c r="A26" s="40">
        <v>4129</v>
      </c>
      <c r="B26" s="41" t="s">
        <v>237</v>
      </c>
      <c r="C26" s="119">
        <v>0</v>
      </c>
      <c r="D26" s="65"/>
      <c r="E26" s="39"/>
    </row>
    <row r="27" spans="1:5" x14ac:dyDescent="0.2">
      <c r="A27" s="88">
        <v>4130</v>
      </c>
      <c r="B27" s="87" t="s">
        <v>238</v>
      </c>
      <c r="C27" s="118">
        <f>SUM(C28:C29)</f>
        <v>0</v>
      </c>
      <c r="D27" s="65"/>
      <c r="E27" s="39"/>
    </row>
    <row r="28" spans="1:5" x14ac:dyDescent="0.2">
      <c r="A28" s="40">
        <v>4131</v>
      </c>
      <c r="B28" s="41" t="s">
        <v>239</v>
      </c>
      <c r="C28" s="119">
        <v>0</v>
      </c>
      <c r="D28" s="65"/>
      <c r="E28" s="39"/>
    </row>
    <row r="29" spans="1:5" ht="22.5" x14ac:dyDescent="0.2">
      <c r="A29" s="40">
        <v>4132</v>
      </c>
      <c r="B29" s="42" t="s">
        <v>411</v>
      </c>
      <c r="C29" s="119">
        <v>0</v>
      </c>
      <c r="D29" s="65"/>
      <c r="E29" s="39"/>
    </row>
    <row r="30" spans="1:5" x14ac:dyDescent="0.2">
      <c r="A30" s="88">
        <v>4140</v>
      </c>
      <c r="B30" s="87" t="s">
        <v>240</v>
      </c>
      <c r="C30" s="118">
        <f>SUM(C31:C35)</f>
        <v>0</v>
      </c>
      <c r="D30" s="65"/>
      <c r="E30" s="39"/>
    </row>
    <row r="31" spans="1:5" x14ac:dyDescent="0.2">
      <c r="A31" s="40">
        <v>4141</v>
      </c>
      <c r="B31" s="41" t="s">
        <v>241</v>
      </c>
      <c r="C31" s="119">
        <v>0</v>
      </c>
      <c r="D31" s="65"/>
      <c r="E31" s="39"/>
    </row>
    <row r="32" spans="1:5" x14ac:dyDescent="0.2">
      <c r="A32" s="40">
        <v>4143</v>
      </c>
      <c r="B32" s="41" t="s">
        <v>242</v>
      </c>
      <c r="C32" s="119">
        <v>0</v>
      </c>
      <c r="D32" s="65"/>
      <c r="E32" s="39"/>
    </row>
    <row r="33" spans="1:5" x14ac:dyDescent="0.2">
      <c r="A33" s="40">
        <v>4144</v>
      </c>
      <c r="B33" s="41" t="s">
        <v>243</v>
      </c>
      <c r="C33" s="119">
        <v>0</v>
      </c>
      <c r="D33" s="65"/>
      <c r="E33" s="39"/>
    </row>
    <row r="34" spans="1:5" ht="22.5" x14ac:dyDescent="0.2">
      <c r="A34" s="40">
        <v>4145</v>
      </c>
      <c r="B34" s="42" t="s">
        <v>412</v>
      </c>
      <c r="C34" s="119">
        <v>0</v>
      </c>
      <c r="D34" s="65"/>
      <c r="E34" s="39"/>
    </row>
    <row r="35" spans="1:5" x14ac:dyDescent="0.2">
      <c r="A35" s="40">
        <v>4149</v>
      </c>
      <c r="B35" s="41" t="s">
        <v>244</v>
      </c>
      <c r="C35" s="119">
        <v>0</v>
      </c>
      <c r="D35" s="65"/>
      <c r="E35" s="39"/>
    </row>
    <row r="36" spans="1:5" x14ac:dyDescent="0.2">
      <c r="A36" s="88">
        <v>4150</v>
      </c>
      <c r="B36" s="87" t="s">
        <v>413</v>
      </c>
      <c r="C36" s="118">
        <f>SUM(C37:C38)</f>
        <v>0</v>
      </c>
      <c r="D36" s="65"/>
      <c r="E36" s="39"/>
    </row>
    <row r="37" spans="1:5" x14ac:dyDescent="0.2">
      <c r="A37" s="40">
        <v>4151</v>
      </c>
      <c r="B37" s="41" t="s">
        <v>413</v>
      </c>
      <c r="C37" s="119">
        <v>0</v>
      </c>
      <c r="D37" s="65"/>
      <c r="E37" s="39"/>
    </row>
    <row r="38" spans="1:5" ht="22.5" x14ac:dyDescent="0.2">
      <c r="A38" s="40">
        <v>4154</v>
      </c>
      <c r="B38" s="42" t="s">
        <v>414</v>
      </c>
      <c r="C38" s="119">
        <v>0</v>
      </c>
      <c r="D38" s="65"/>
      <c r="E38" s="39"/>
    </row>
    <row r="39" spans="1:5" x14ac:dyDescent="0.2">
      <c r="A39" s="88">
        <v>4160</v>
      </c>
      <c r="B39" s="87" t="s">
        <v>415</v>
      </c>
      <c r="C39" s="118">
        <f>SUM(C40:C47)</f>
        <v>0</v>
      </c>
      <c r="D39" s="65"/>
      <c r="E39" s="39"/>
    </row>
    <row r="40" spans="1:5" x14ac:dyDescent="0.2">
      <c r="A40" s="40">
        <v>4161</v>
      </c>
      <c r="B40" s="41" t="s">
        <v>245</v>
      </c>
      <c r="C40" s="119">
        <v>0</v>
      </c>
      <c r="D40" s="65"/>
      <c r="E40" s="39"/>
    </row>
    <row r="41" spans="1:5" x14ac:dyDescent="0.2">
      <c r="A41" s="40">
        <v>4162</v>
      </c>
      <c r="B41" s="41" t="s">
        <v>246</v>
      </c>
      <c r="C41" s="119">
        <v>0</v>
      </c>
      <c r="D41" s="65"/>
      <c r="E41" s="39"/>
    </row>
    <row r="42" spans="1:5" x14ac:dyDescent="0.2">
      <c r="A42" s="40">
        <v>4163</v>
      </c>
      <c r="B42" s="41" t="s">
        <v>247</v>
      </c>
      <c r="C42" s="119">
        <v>0</v>
      </c>
      <c r="D42" s="65"/>
      <c r="E42" s="39"/>
    </row>
    <row r="43" spans="1:5" x14ac:dyDescent="0.2">
      <c r="A43" s="40">
        <v>4164</v>
      </c>
      <c r="B43" s="41" t="s">
        <v>248</v>
      </c>
      <c r="C43" s="119">
        <v>0</v>
      </c>
      <c r="D43" s="65"/>
      <c r="E43" s="39"/>
    </row>
    <row r="44" spans="1:5" x14ac:dyDescent="0.2">
      <c r="A44" s="40">
        <v>4165</v>
      </c>
      <c r="B44" s="41" t="s">
        <v>249</v>
      </c>
      <c r="C44" s="119">
        <v>0</v>
      </c>
      <c r="D44" s="65"/>
      <c r="E44" s="39"/>
    </row>
    <row r="45" spans="1:5" ht="22.5" x14ac:dyDescent="0.2">
      <c r="A45" s="40">
        <v>4166</v>
      </c>
      <c r="B45" s="42" t="s">
        <v>416</v>
      </c>
      <c r="C45" s="119">
        <v>0</v>
      </c>
      <c r="D45" s="65"/>
      <c r="E45" s="39"/>
    </row>
    <row r="46" spans="1:5" x14ac:dyDescent="0.2">
      <c r="A46" s="40">
        <v>4168</v>
      </c>
      <c r="B46" s="41" t="s">
        <v>250</v>
      </c>
      <c r="C46" s="119">
        <v>0</v>
      </c>
      <c r="D46" s="65"/>
      <c r="E46" s="39"/>
    </row>
    <row r="47" spans="1:5" x14ac:dyDescent="0.2">
      <c r="A47" s="40">
        <v>4169</v>
      </c>
      <c r="B47" s="41" t="s">
        <v>251</v>
      </c>
      <c r="C47" s="119">
        <v>0</v>
      </c>
      <c r="D47" s="65"/>
      <c r="E47" s="39"/>
    </row>
    <row r="48" spans="1:5" x14ac:dyDescent="0.2">
      <c r="A48" s="88">
        <v>4170</v>
      </c>
      <c r="B48" s="87" t="s">
        <v>493</v>
      </c>
      <c r="C48" s="118">
        <f>SUM(C49:C56)</f>
        <v>52388940.740000002</v>
      </c>
      <c r="D48" s="65"/>
      <c r="E48" s="39"/>
    </row>
    <row r="49" spans="1:5" x14ac:dyDescent="0.2">
      <c r="A49" s="40">
        <v>4171</v>
      </c>
      <c r="B49" s="41" t="s">
        <v>417</v>
      </c>
      <c r="C49" s="119">
        <v>0</v>
      </c>
      <c r="D49" s="65"/>
      <c r="E49" s="39"/>
    </row>
    <row r="50" spans="1:5" x14ac:dyDescent="0.2">
      <c r="A50" s="40">
        <v>4172</v>
      </c>
      <c r="B50" s="41" t="s">
        <v>418</v>
      </c>
      <c r="C50" s="119">
        <v>0</v>
      </c>
      <c r="D50" s="65"/>
      <c r="E50" s="39"/>
    </row>
    <row r="51" spans="1:5" ht="22.5" x14ac:dyDescent="0.2">
      <c r="A51" s="40">
        <v>4173</v>
      </c>
      <c r="B51" s="42" t="s">
        <v>419</v>
      </c>
      <c r="C51" s="119">
        <v>52388940.740000002</v>
      </c>
      <c r="D51" s="65"/>
      <c r="E51" s="39"/>
    </row>
    <row r="52" spans="1:5" ht="22.5" x14ac:dyDescent="0.2">
      <c r="A52" s="40">
        <v>4174</v>
      </c>
      <c r="B52" s="42" t="s">
        <v>420</v>
      </c>
      <c r="C52" s="119">
        <v>0</v>
      </c>
      <c r="D52" s="65"/>
      <c r="E52" s="39"/>
    </row>
    <row r="53" spans="1:5" ht="22.5" x14ac:dyDescent="0.2">
      <c r="A53" s="40">
        <v>4175</v>
      </c>
      <c r="B53" s="42" t="s">
        <v>421</v>
      </c>
      <c r="C53" s="119">
        <v>0</v>
      </c>
      <c r="D53" s="65"/>
      <c r="E53" s="39"/>
    </row>
    <row r="54" spans="1:5" ht="22.5" x14ac:dyDescent="0.2">
      <c r="A54" s="40">
        <v>4176</v>
      </c>
      <c r="B54" s="42" t="s">
        <v>422</v>
      </c>
      <c r="C54" s="119">
        <v>0</v>
      </c>
      <c r="D54" s="65"/>
      <c r="E54" s="39"/>
    </row>
    <row r="55" spans="1:5" ht="22.5" x14ac:dyDescent="0.2">
      <c r="A55" s="40">
        <v>4177</v>
      </c>
      <c r="B55" s="42" t="s">
        <v>423</v>
      </c>
      <c r="C55" s="119">
        <v>0</v>
      </c>
      <c r="D55" s="65"/>
      <c r="E55" s="39"/>
    </row>
    <row r="56" spans="1:5" ht="22.5" x14ac:dyDescent="0.2">
      <c r="A56" s="40">
        <v>4178</v>
      </c>
      <c r="B56" s="42" t="s">
        <v>424</v>
      </c>
      <c r="C56" s="119">
        <v>0</v>
      </c>
      <c r="D56" s="65"/>
      <c r="E56" s="39"/>
    </row>
    <row r="57" spans="1:5" ht="33.75" x14ac:dyDescent="0.2">
      <c r="A57" s="88">
        <v>4200</v>
      </c>
      <c r="B57" s="89" t="s">
        <v>425</v>
      </c>
      <c r="C57" s="118">
        <f>+C58+C64</f>
        <v>181369075.63999999</v>
      </c>
      <c r="D57" s="65"/>
      <c r="E57" s="39"/>
    </row>
    <row r="58" spans="1:5" ht="22.5" x14ac:dyDescent="0.2">
      <c r="A58" s="88">
        <v>4210</v>
      </c>
      <c r="B58" s="89" t="s">
        <v>426</v>
      </c>
      <c r="C58" s="118">
        <f>SUM(C59:C63)</f>
        <v>81237563.159999996</v>
      </c>
      <c r="D58" s="65"/>
      <c r="E58" s="39"/>
    </row>
    <row r="59" spans="1:5" x14ac:dyDescent="0.2">
      <c r="A59" s="40">
        <v>4211</v>
      </c>
      <c r="B59" s="41" t="s">
        <v>252</v>
      </c>
      <c r="C59" s="119">
        <v>0</v>
      </c>
      <c r="D59" s="65"/>
      <c r="E59" s="39"/>
    </row>
    <row r="60" spans="1:5" x14ac:dyDescent="0.2">
      <c r="A60" s="40">
        <v>4212</v>
      </c>
      <c r="B60" s="41" t="s">
        <v>253</v>
      </c>
      <c r="C60" s="119">
        <v>0</v>
      </c>
      <c r="D60" s="65"/>
      <c r="E60" s="39"/>
    </row>
    <row r="61" spans="1:5" x14ac:dyDescent="0.2">
      <c r="A61" s="40">
        <v>4213</v>
      </c>
      <c r="B61" s="41" t="s">
        <v>254</v>
      </c>
      <c r="C61" s="119">
        <v>81237563.159999996</v>
      </c>
      <c r="D61" s="65"/>
      <c r="E61" s="39"/>
    </row>
    <row r="62" spans="1:5" x14ac:dyDescent="0.2">
      <c r="A62" s="40">
        <v>4214</v>
      </c>
      <c r="B62" s="41" t="s">
        <v>427</v>
      </c>
      <c r="C62" s="119">
        <v>0</v>
      </c>
      <c r="D62" s="65"/>
      <c r="E62" s="39"/>
    </row>
    <row r="63" spans="1:5" x14ac:dyDescent="0.2">
      <c r="A63" s="40">
        <v>4215</v>
      </c>
      <c r="B63" s="41" t="s">
        <v>428</v>
      </c>
      <c r="C63" s="119">
        <v>0</v>
      </c>
      <c r="D63" s="65"/>
      <c r="E63" s="39"/>
    </row>
    <row r="64" spans="1:5" x14ac:dyDescent="0.2">
      <c r="A64" s="88">
        <v>4220</v>
      </c>
      <c r="B64" s="87" t="s">
        <v>255</v>
      </c>
      <c r="C64" s="118">
        <f>SUM(C65:C68)</f>
        <v>100131512.48</v>
      </c>
      <c r="D64" s="65"/>
      <c r="E64" s="39"/>
    </row>
    <row r="65" spans="1:5" x14ac:dyDescent="0.2">
      <c r="A65" s="40">
        <v>4221</v>
      </c>
      <c r="B65" s="41" t="s">
        <v>256</v>
      </c>
      <c r="C65" s="119">
        <v>100131512.48</v>
      </c>
      <c r="D65" s="65"/>
      <c r="E65" s="39"/>
    </row>
    <row r="66" spans="1:5" x14ac:dyDescent="0.2">
      <c r="A66" s="40">
        <v>4223</v>
      </c>
      <c r="B66" s="41" t="s">
        <v>257</v>
      </c>
      <c r="C66" s="119">
        <v>0</v>
      </c>
      <c r="D66" s="65"/>
      <c r="E66" s="39"/>
    </row>
    <row r="67" spans="1:5" x14ac:dyDescent="0.2">
      <c r="A67" s="40">
        <v>4225</v>
      </c>
      <c r="B67" s="41" t="s">
        <v>259</v>
      </c>
      <c r="C67" s="119">
        <v>0</v>
      </c>
      <c r="D67" s="65"/>
      <c r="E67" s="39"/>
    </row>
    <row r="68" spans="1:5" x14ac:dyDescent="0.2">
      <c r="A68" s="40">
        <v>4227</v>
      </c>
      <c r="B68" s="41" t="s">
        <v>429</v>
      </c>
      <c r="C68" s="119">
        <v>0</v>
      </c>
      <c r="D68" s="65"/>
      <c r="E68" s="39"/>
    </row>
    <row r="69" spans="1:5" x14ac:dyDescent="0.2">
      <c r="A69" s="90">
        <v>4300</v>
      </c>
      <c r="B69" s="87" t="s">
        <v>260</v>
      </c>
      <c r="C69" s="118">
        <f>C70+C73+C79+C81+C83</f>
        <v>4887195.16</v>
      </c>
      <c r="D69" s="41"/>
      <c r="E69" s="41"/>
    </row>
    <row r="70" spans="1:5" x14ac:dyDescent="0.2">
      <c r="A70" s="90">
        <v>4310</v>
      </c>
      <c r="B70" s="87" t="s">
        <v>261</v>
      </c>
      <c r="C70" s="11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1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19">
        <v>0</v>
      </c>
      <c r="D72" s="41"/>
      <c r="E72" s="41"/>
    </row>
    <row r="73" spans="1:5" x14ac:dyDescent="0.2">
      <c r="A73" s="90">
        <v>4320</v>
      </c>
      <c r="B73" s="87" t="s">
        <v>263</v>
      </c>
      <c r="C73" s="11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1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1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1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1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19">
        <v>0</v>
      </c>
      <c r="D78" s="41"/>
      <c r="E78" s="41"/>
    </row>
    <row r="79" spans="1:5" x14ac:dyDescent="0.2">
      <c r="A79" s="90">
        <v>4330</v>
      </c>
      <c r="B79" s="87" t="s">
        <v>269</v>
      </c>
      <c r="C79" s="11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19">
        <v>0</v>
      </c>
      <c r="D80" s="41"/>
      <c r="E80" s="41"/>
    </row>
    <row r="81" spans="1:5" x14ac:dyDescent="0.2">
      <c r="A81" s="90">
        <v>4340</v>
      </c>
      <c r="B81" s="87" t="s">
        <v>270</v>
      </c>
      <c r="C81" s="11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19">
        <v>0</v>
      </c>
      <c r="D82" s="41"/>
      <c r="E82" s="41"/>
    </row>
    <row r="83" spans="1:5" x14ac:dyDescent="0.2">
      <c r="A83" s="90">
        <v>4390</v>
      </c>
      <c r="B83" s="87" t="s">
        <v>271</v>
      </c>
      <c r="C83" s="118">
        <f>SUM(C84:C90)</f>
        <v>4887195.16</v>
      </c>
      <c r="D83" s="41"/>
      <c r="E83" s="41"/>
    </row>
    <row r="84" spans="1:5" x14ac:dyDescent="0.2">
      <c r="A84" s="43">
        <v>4392</v>
      </c>
      <c r="B84" s="41" t="s">
        <v>272</v>
      </c>
      <c r="C84" s="11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1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1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1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1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1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19">
        <v>4887195.16</v>
      </c>
      <c r="D90" s="41"/>
      <c r="E90" s="41"/>
    </row>
    <row r="91" spans="1:5" x14ac:dyDescent="0.2">
      <c r="A91" s="43"/>
      <c r="B91" s="41"/>
      <c r="C91" s="119"/>
      <c r="D91" s="41"/>
      <c r="E91" s="41"/>
    </row>
    <row r="92" spans="1:5" x14ac:dyDescent="0.2">
      <c r="A92" s="43"/>
      <c r="B92" s="41"/>
      <c r="C92" s="119"/>
      <c r="D92" s="41"/>
      <c r="E92" s="41"/>
    </row>
    <row r="93" spans="1:5" x14ac:dyDescent="0.2">
      <c r="A93" s="43"/>
      <c r="B93" s="41"/>
      <c r="C93" s="119"/>
      <c r="D93" s="41"/>
      <c r="E93" s="41"/>
    </row>
    <row r="94" spans="1:5" x14ac:dyDescent="0.2">
      <c r="A94" s="43"/>
      <c r="B94" s="41"/>
      <c r="C94" s="119"/>
      <c r="D94" s="41"/>
      <c r="E94" s="41"/>
    </row>
    <row r="95" spans="1:5" x14ac:dyDescent="0.2">
      <c r="A95" s="43"/>
      <c r="B95" s="41"/>
      <c r="C95" s="119"/>
      <c r="D95" s="41"/>
      <c r="E95" s="41"/>
    </row>
    <row r="96" spans="1:5" x14ac:dyDescent="0.2">
      <c r="A96" s="39"/>
      <c r="B96" s="39"/>
      <c r="C96" s="120"/>
      <c r="D96" s="39"/>
      <c r="E96" s="39"/>
    </row>
    <row r="97" spans="1:5" x14ac:dyDescent="0.2">
      <c r="A97" s="39"/>
      <c r="B97" s="39"/>
      <c r="C97" s="120"/>
      <c r="D97" s="39"/>
      <c r="E97" s="39"/>
    </row>
    <row r="98" spans="1:5" ht="20.25" customHeight="1" x14ac:dyDescent="0.2">
      <c r="A98" s="156" t="s">
        <v>552</v>
      </c>
      <c r="B98" s="37"/>
      <c r="C98" s="37"/>
      <c r="D98" s="37"/>
      <c r="E98" s="37"/>
    </row>
    <row r="99" spans="1:5" x14ac:dyDescent="0.2">
      <c r="A99" s="38" t="s">
        <v>86</v>
      </c>
      <c r="B99" s="38" t="s">
        <v>83</v>
      </c>
      <c r="C99" s="38" t="s">
        <v>84</v>
      </c>
      <c r="D99" s="38" t="s">
        <v>276</v>
      </c>
      <c r="E99" s="38" t="s">
        <v>591</v>
      </c>
    </row>
    <row r="100" spans="1:5" x14ac:dyDescent="0.2">
      <c r="A100" s="90">
        <v>5000</v>
      </c>
      <c r="B100" s="87" t="s">
        <v>277</v>
      </c>
      <c r="C100" s="118">
        <f>C101+C129+C162+C172+C187+C218</f>
        <v>136115570.47999999</v>
      </c>
      <c r="D100" s="91">
        <v>1</v>
      </c>
      <c r="E100" s="41" t="str">
        <f>IF(OR(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204&lt;&gt;0,C205&lt;&gt;0,C206&lt;&gt;0,C207&lt;&gt;0,C208&lt;&gt;0,C209&lt;&gt;0,C210&lt;&gt;0,C211&lt;&gt;0,C212&lt;&gt;0,C213&lt;&gt;0,C214&lt;&gt;0,C215&lt;&gt;0,C216&lt;&gt;0,C217&lt;&gt;0,C218&lt;&gt;0,C219&lt;&gt;0,C220&lt;&gt;0),"","SIN INFORMACIÓN QUE REVELAR")</f>
        <v/>
      </c>
    </row>
    <row r="101" spans="1:5" x14ac:dyDescent="0.2">
      <c r="A101" s="90">
        <v>5100</v>
      </c>
      <c r="B101" s="87" t="s">
        <v>278</v>
      </c>
      <c r="C101" s="118">
        <f>C102+C109+C119</f>
        <v>134373580.75</v>
      </c>
      <c r="D101" s="91">
        <f>C101/$C$100</f>
        <v>0.98720212739911373</v>
      </c>
      <c r="E101" s="41"/>
    </row>
    <row r="102" spans="1:5" x14ac:dyDescent="0.2">
      <c r="A102" s="90">
        <v>5110</v>
      </c>
      <c r="B102" s="87" t="s">
        <v>279</v>
      </c>
      <c r="C102" s="118">
        <f>SUM(C103:C108)</f>
        <v>105899192.45999999</v>
      </c>
      <c r="D102" s="91">
        <f t="shared" ref="D102:D165" si="0">C102/$C$100</f>
        <v>0.77800939368329058</v>
      </c>
      <c r="E102" s="41"/>
    </row>
    <row r="103" spans="1:5" x14ac:dyDescent="0.2">
      <c r="A103" s="43">
        <v>5111</v>
      </c>
      <c r="B103" s="41" t="s">
        <v>280</v>
      </c>
      <c r="C103" s="119">
        <v>22559693.309999999</v>
      </c>
      <c r="D103" s="44">
        <f t="shared" si="0"/>
        <v>0.16573925547566057</v>
      </c>
      <c r="E103" s="41"/>
    </row>
    <row r="104" spans="1:5" x14ac:dyDescent="0.2">
      <c r="A104" s="43">
        <v>5112</v>
      </c>
      <c r="B104" s="41" t="s">
        <v>281</v>
      </c>
      <c r="C104" s="119">
        <v>38970512.149999999</v>
      </c>
      <c r="D104" s="44">
        <f t="shared" si="0"/>
        <v>0.28630458670212233</v>
      </c>
      <c r="E104" s="41"/>
    </row>
    <row r="105" spans="1:5" x14ac:dyDescent="0.2">
      <c r="A105" s="43">
        <v>5113</v>
      </c>
      <c r="B105" s="41" t="s">
        <v>282</v>
      </c>
      <c r="C105" s="119">
        <v>3783989.3</v>
      </c>
      <c r="D105" s="44">
        <f t="shared" si="0"/>
        <v>2.7799826916612723E-2</v>
      </c>
      <c r="E105" s="41"/>
    </row>
    <row r="106" spans="1:5" x14ac:dyDescent="0.2">
      <c r="A106" s="43">
        <v>5114</v>
      </c>
      <c r="B106" s="41" t="s">
        <v>283</v>
      </c>
      <c r="C106" s="119">
        <v>15776085.119999999</v>
      </c>
      <c r="D106" s="44">
        <f t="shared" si="0"/>
        <v>0.11590213422584188</v>
      </c>
      <c r="E106" s="41"/>
    </row>
    <row r="107" spans="1:5" x14ac:dyDescent="0.2">
      <c r="A107" s="43">
        <v>5115</v>
      </c>
      <c r="B107" s="41" t="s">
        <v>284</v>
      </c>
      <c r="C107" s="119">
        <v>24808912.579999998</v>
      </c>
      <c r="D107" s="44">
        <f t="shared" si="0"/>
        <v>0.18226359036305309</v>
      </c>
      <c r="E107" s="41"/>
    </row>
    <row r="108" spans="1:5" x14ac:dyDescent="0.2">
      <c r="A108" s="43">
        <v>5116</v>
      </c>
      <c r="B108" s="41" t="s">
        <v>285</v>
      </c>
      <c r="C108" s="119">
        <v>0</v>
      </c>
      <c r="D108" s="44">
        <f t="shared" si="0"/>
        <v>0</v>
      </c>
      <c r="E108" s="41"/>
    </row>
    <row r="109" spans="1:5" x14ac:dyDescent="0.2">
      <c r="A109" s="90">
        <v>5120</v>
      </c>
      <c r="B109" s="87" t="s">
        <v>286</v>
      </c>
      <c r="C109" s="118">
        <f>SUM(C110:C118)</f>
        <v>1066561.8699999999</v>
      </c>
      <c r="D109" s="91">
        <f t="shared" si="0"/>
        <v>7.8357080401519098E-3</v>
      </c>
      <c r="E109" s="41"/>
    </row>
    <row r="110" spans="1:5" x14ac:dyDescent="0.2">
      <c r="A110" s="43">
        <v>5121</v>
      </c>
      <c r="B110" s="41" t="s">
        <v>287</v>
      </c>
      <c r="C110" s="119">
        <v>19303.32</v>
      </c>
      <c r="D110" s="44">
        <f t="shared" si="0"/>
        <v>1.4181566393858163E-4</v>
      </c>
      <c r="E110" s="41"/>
    </row>
    <row r="111" spans="1:5" x14ac:dyDescent="0.2">
      <c r="A111" s="43">
        <v>5122</v>
      </c>
      <c r="B111" s="41" t="s">
        <v>288</v>
      </c>
      <c r="C111" s="119">
        <v>115629.59</v>
      </c>
      <c r="D111" s="44">
        <f t="shared" si="0"/>
        <v>8.494956865863477E-4</v>
      </c>
      <c r="E111" s="41"/>
    </row>
    <row r="112" spans="1:5" x14ac:dyDescent="0.2">
      <c r="A112" s="43">
        <v>5123</v>
      </c>
      <c r="B112" s="41" t="s">
        <v>289</v>
      </c>
      <c r="C112" s="119">
        <v>0</v>
      </c>
      <c r="D112" s="44">
        <f t="shared" si="0"/>
        <v>0</v>
      </c>
      <c r="E112" s="41"/>
    </row>
    <row r="113" spans="1:5" x14ac:dyDescent="0.2">
      <c r="A113" s="43">
        <v>5124</v>
      </c>
      <c r="B113" s="41" t="s">
        <v>290</v>
      </c>
      <c r="C113" s="119">
        <v>342352.2</v>
      </c>
      <c r="D113" s="44">
        <f t="shared" si="0"/>
        <v>2.5151582496603739E-3</v>
      </c>
      <c r="E113" s="41"/>
    </row>
    <row r="114" spans="1:5" x14ac:dyDescent="0.2">
      <c r="A114" s="43">
        <v>5125</v>
      </c>
      <c r="B114" s="41" t="s">
        <v>291</v>
      </c>
      <c r="C114" s="119">
        <v>134243.96</v>
      </c>
      <c r="D114" s="44">
        <f t="shared" si="0"/>
        <v>9.8624984288424962E-4</v>
      </c>
      <c r="E114" s="41"/>
    </row>
    <row r="115" spans="1:5" x14ac:dyDescent="0.2">
      <c r="A115" s="43">
        <v>5126</v>
      </c>
      <c r="B115" s="41" t="s">
        <v>292</v>
      </c>
      <c r="C115" s="119">
        <v>370194.36</v>
      </c>
      <c r="D115" s="44">
        <f t="shared" si="0"/>
        <v>2.719706193013342E-3</v>
      </c>
      <c r="E115" s="41"/>
    </row>
    <row r="116" spans="1:5" x14ac:dyDescent="0.2">
      <c r="A116" s="43">
        <v>5127</v>
      </c>
      <c r="B116" s="41" t="s">
        <v>293</v>
      </c>
      <c r="C116" s="119">
        <v>0</v>
      </c>
      <c r="D116" s="44">
        <f t="shared" si="0"/>
        <v>0</v>
      </c>
      <c r="E116" s="41"/>
    </row>
    <row r="117" spans="1:5" x14ac:dyDescent="0.2">
      <c r="A117" s="43">
        <v>5128</v>
      </c>
      <c r="B117" s="41" t="s">
        <v>294</v>
      </c>
      <c r="C117" s="119">
        <v>0</v>
      </c>
      <c r="D117" s="44">
        <f t="shared" si="0"/>
        <v>0</v>
      </c>
      <c r="E117" s="41"/>
    </row>
    <row r="118" spans="1:5" x14ac:dyDescent="0.2">
      <c r="A118" s="43">
        <v>5129</v>
      </c>
      <c r="B118" s="41" t="s">
        <v>295</v>
      </c>
      <c r="C118" s="119">
        <v>84838.44</v>
      </c>
      <c r="D118" s="44">
        <f t="shared" si="0"/>
        <v>6.2328240406901616E-4</v>
      </c>
      <c r="E118" s="41"/>
    </row>
    <row r="119" spans="1:5" x14ac:dyDescent="0.2">
      <c r="A119" s="90">
        <v>5130</v>
      </c>
      <c r="B119" s="87" t="s">
        <v>296</v>
      </c>
      <c r="C119" s="118">
        <f>SUM(C120:C128)</f>
        <v>27407826.420000002</v>
      </c>
      <c r="D119" s="91">
        <f t="shared" si="0"/>
        <v>0.20135702567567129</v>
      </c>
      <c r="E119" s="41"/>
    </row>
    <row r="120" spans="1:5" x14ac:dyDescent="0.2">
      <c r="A120" s="43">
        <v>5131</v>
      </c>
      <c r="B120" s="41" t="s">
        <v>297</v>
      </c>
      <c r="C120" s="119">
        <v>3649926.24</v>
      </c>
      <c r="D120" s="44">
        <f t="shared" si="0"/>
        <v>2.6814906091410743E-2</v>
      </c>
      <c r="E120" s="41"/>
    </row>
    <row r="121" spans="1:5" x14ac:dyDescent="0.2">
      <c r="A121" s="43">
        <v>5132</v>
      </c>
      <c r="B121" s="41" t="s">
        <v>298</v>
      </c>
      <c r="C121" s="119">
        <v>327172</v>
      </c>
      <c r="D121" s="44">
        <f t="shared" si="0"/>
        <v>2.4036339035002074E-3</v>
      </c>
      <c r="E121" s="41"/>
    </row>
    <row r="122" spans="1:5" x14ac:dyDescent="0.2">
      <c r="A122" s="43">
        <v>5133</v>
      </c>
      <c r="B122" s="41" t="s">
        <v>299</v>
      </c>
      <c r="C122" s="119">
        <v>6138198.2199999997</v>
      </c>
      <c r="D122" s="44">
        <f t="shared" si="0"/>
        <v>4.5095489063846007E-2</v>
      </c>
      <c r="E122" s="41"/>
    </row>
    <row r="123" spans="1:5" x14ac:dyDescent="0.2">
      <c r="A123" s="43">
        <v>5134</v>
      </c>
      <c r="B123" s="41" t="s">
        <v>300</v>
      </c>
      <c r="C123" s="119">
        <v>111737.03</v>
      </c>
      <c r="D123" s="44">
        <f t="shared" si="0"/>
        <v>8.208982235167429E-4</v>
      </c>
      <c r="E123" s="41"/>
    </row>
    <row r="124" spans="1:5" x14ac:dyDescent="0.2">
      <c r="A124" s="43">
        <v>5135</v>
      </c>
      <c r="B124" s="41" t="s">
        <v>301</v>
      </c>
      <c r="C124" s="119">
        <v>11243999.380000001</v>
      </c>
      <c r="D124" s="44">
        <f t="shared" si="0"/>
        <v>8.2606268631494492E-2</v>
      </c>
      <c r="E124" s="41"/>
    </row>
    <row r="125" spans="1:5" x14ac:dyDescent="0.2">
      <c r="A125" s="43">
        <v>5136</v>
      </c>
      <c r="B125" s="41" t="s">
        <v>302</v>
      </c>
      <c r="C125" s="119">
        <v>176714.48</v>
      </c>
      <c r="D125" s="44">
        <f t="shared" si="0"/>
        <v>1.2982679305301474E-3</v>
      </c>
      <c r="E125" s="41"/>
    </row>
    <row r="126" spans="1:5" x14ac:dyDescent="0.2">
      <c r="A126" s="43">
        <v>5137</v>
      </c>
      <c r="B126" s="41" t="s">
        <v>303</v>
      </c>
      <c r="C126" s="119">
        <v>393317.38</v>
      </c>
      <c r="D126" s="44">
        <f t="shared" si="0"/>
        <v>2.889584039599582E-3</v>
      </c>
      <c r="E126" s="41"/>
    </row>
    <row r="127" spans="1:5" x14ac:dyDescent="0.2">
      <c r="A127" s="43">
        <v>5138</v>
      </c>
      <c r="B127" s="41" t="s">
        <v>304</v>
      </c>
      <c r="C127" s="119">
        <v>1930091.08</v>
      </c>
      <c r="D127" s="44">
        <f t="shared" si="0"/>
        <v>1.4179796427357267E-2</v>
      </c>
      <c r="E127" s="41"/>
    </row>
    <row r="128" spans="1:5" x14ac:dyDescent="0.2">
      <c r="A128" s="43">
        <v>5139</v>
      </c>
      <c r="B128" s="41" t="s">
        <v>305</v>
      </c>
      <c r="C128" s="119">
        <v>3436670.61</v>
      </c>
      <c r="D128" s="44">
        <f t="shared" si="0"/>
        <v>2.5248181364416086E-2</v>
      </c>
      <c r="E128" s="41"/>
    </row>
    <row r="129" spans="1:5" x14ac:dyDescent="0.2">
      <c r="A129" s="90">
        <v>5200</v>
      </c>
      <c r="B129" s="87" t="s">
        <v>306</v>
      </c>
      <c r="C129" s="118">
        <f>C130+C133+C136+C139+C144+C148+C151+C153+C159</f>
        <v>1741989.3199999998</v>
      </c>
      <c r="D129" s="91">
        <f t="shared" si="0"/>
        <v>1.2797869588740088E-2</v>
      </c>
      <c r="E129" s="41"/>
    </row>
    <row r="130" spans="1:5" x14ac:dyDescent="0.2">
      <c r="A130" s="90">
        <v>5210</v>
      </c>
      <c r="B130" s="87" t="s">
        <v>307</v>
      </c>
      <c r="C130" s="118">
        <f>SUM(C131:C132)</f>
        <v>0</v>
      </c>
      <c r="D130" s="91">
        <f t="shared" si="0"/>
        <v>0</v>
      </c>
      <c r="E130" s="41"/>
    </row>
    <row r="131" spans="1:5" x14ac:dyDescent="0.2">
      <c r="A131" s="43">
        <v>5211</v>
      </c>
      <c r="B131" s="41" t="s">
        <v>308</v>
      </c>
      <c r="C131" s="119">
        <v>0</v>
      </c>
      <c r="D131" s="44">
        <f t="shared" si="0"/>
        <v>0</v>
      </c>
      <c r="E131" s="41"/>
    </row>
    <row r="132" spans="1:5" x14ac:dyDescent="0.2">
      <c r="A132" s="43">
        <v>5212</v>
      </c>
      <c r="B132" s="41" t="s">
        <v>309</v>
      </c>
      <c r="C132" s="119">
        <v>0</v>
      </c>
      <c r="D132" s="44">
        <f t="shared" si="0"/>
        <v>0</v>
      </c>
      <c r="E132" s="41"/>
    </row>
    <row r="133" spans="1:5" x14ac:dyDescent="0.2">
      <c r="A133" s="90">
        <v>5220</v>
      </c>
      <c r="B133" s="87" t="s">
        <v>310</v>
      </c>
      <c r="C133" s="118">
        <f>SUM(C134:C135)</f>
        <v>0</v>
      </c>
      <c r="D133" s="91">
        <f t="shared" si="0"/>
        <v>0</v>
      </c>
      <c r="E133" s="41"/>
    </row>
    <row r="134" spans="1:5" x14ac:dyDescent="0.2">
      <c r="A134" s="43">
        <v>5221</v>
      </c>
      <c r="B134" s="41" t="s">
        <v>311</v>
      </c>
      <c r="C134" s="119">
        <v>0</v>
      </c>
      <c r="D134" s="44">
        <f t="shared" si="0"/>
        <v>0</v>
      </c>
      <c r="E134" s="41"/>
    </row>
    <row r="135" spans="1:5" x14ac:dyDescent="0.2">
      <c r="A135" s="43">
        <v>5222</v>
      </c>
      <c r="B135" s="41" t="s">
        <v>312</v>
      </c>
      <c r="C135" s="119">
        <v>0</v>
      </c>
      <c r="D135" s="44">
        <f t="shared" si="0"/>
        <v>0</v>
      </c>
      <c r="E135" s="41"/>
    </row>
    <row r="136" spans="1:5" x14ac:dyDescent="0.2">
      <c r="A136" s="90">
        <v>5230</v>
      </c>
      <c r="B136" s="87" t="s">
        <v>257</v>
      </c>
      <c r="C136" s="118">
        <f>SUM(C137:C138)</f>
        <v>0</v>
      </c>
      <c r="D136" s="91">
        <f t="shared" si="0"/>
        <v>0</v>
      </c>
      <c r="E136" s="41"/>
    </row>
    <row r="137" spans="1:5" x14ac:dyDescent="0.2">
      <c r="A137" s="43">
        <v>5231</v>
      </c>
      <c r="B137" s="41" t="s">
        <v>313</v>
      </c>
      <c r="C137" s="119">
        <v>0</v>
      </c>
      <c r="D137" s="44">
        <f t="shared" si="0"/>
        <v>0</v>
      </c>
      <c r="E137" s="41"/>
    </row>
    <row r="138" spans="1:5" x14ac:dyDescent="0.2">
      <c r="A138" s="43">
        <v>5232</v>
      </c>
      <c r="B138" s="41" t="s">
        <v>314</v>
      </c>
      <c r="C138" s="119">
        <v>0</v>
      </c>
      <c r="D138" s="44">
        <f t="shared" si="0"/>
        <v>0</v>
      </c>
      <c r="E138" s="41"/>
    </row>
    <row r="139" spans="1:5" x14ac:dyDescent="0.2">
      <c r="A139" s="90">
        <v>5240</v>
      </c>
      <c r="B139" s="87" t="s">
        <v>258</v>
      </c>
      <c r="C139" s="118">
        <f>SUM(C140:C143)</f>
        <v>1741989.3199999998</v>
      </c>
      <c r="D139" s="91">
        <f t="shared" si="0"/>
        <v>1.2797869588740088E-2</v>
      </c>
      <c r="E139" s="41"/>
    </row>
    <row r="140" spans="1:5" x14ac:dyDescent="0.2">
      <c r="A140" s="43">
        <v>5241</v>
      </c>
      <c r="B140" s="41" t="s">
        <v>315</v>
      </c>
      <c r="C140" s="119">
        <v>25485.88</v>
      </c>
      <c r="D140" s="44">
        <f t="shared" si="0"/>
        <v>1.872370656062801E-4</v>
      </c>
      <c r="E140" s="41"/>
    </row>
    <row r="141" spans="1:5" x14ac:dyDescent="0.2">
      <c r="A141" s="43">
        <v>5242</v>
      </c>
      <c r="B141" s="41" t="s">
        <v>316</v>
      </c>
      <c r="C141" s="119">
        <v>1716503.44</v>
      </c>
      <c r="D141" s="44">
        <f t="shared" si="0"/>
        <v>1.2610632523133807E-2</v>
      </c>
      <c r="E141" s="41"/>
    </row>
    <row r="142" spans="1:5" x14ac:dyDescent="0.2">
      <c r="A142" s="43">
        <v>5243</v>
      </c>
      <c r="B142" s="41" t="s">
        <v>317</v>
      </c>
      <c r="C142" s="119">
        <v>0</v>
      </c>
      <c r="D142" s="44">
        <f t="shared" si="0"/>
        <v>0</v>
      </c>
      <c r="E142" s="41"/>
    </row>
    <row r="143" spans="1:5" x14ac:dyDescent="0.2">
      <c r="A143" s="43">
        <v>5244</v>
      </c>
      <c r="B143" s="41" t="s">
        <v>318</v>
      </c>
      <c r="C143" s="119">
        <v>0</v>
      </c>
      <c r="D143" s="44">
        <f t="shared" si="0"/>
        <v>0</v>
      </c>
      <c r="E143" s="41"/>
    </row>
    <row r="144" spans="1:5" x14ac:dyDescent="0.2">
      <c r="A144" s="90">
        <v>5250</v>
      </c>
      <c r="B144" s="87" t="s">
        <v>259</v>
      </c>
      <c r="C144" s="118">
        <f>SUM(C145:C147)</f>
        <v>0</v>
      </c>
      <c r="D144" s="91">
        <f t="shared" si="0"/>
        <v>0</v>
      </c>
      <c r="E144" s="41"/>
    </row>
    <row r="145" spans="1:5" x14ac:dyDescent="0.2">
      <c r="A145" s="43">
        <v>5251</v>
      </c>
      <c r="B145" s="41" t="s">
        <v>319</v>
      </c>
      <c r="C145" s="119">
        <v>0</v>
      </c>
      <c r="D145" s="44">
        <f t="shared" si="0"/>
        <v>0</v>
      </c>
      <c r="E145" s="41"/>
    </row>
    <row r="146" spans="1:5" x14ac:dyDescent="0.2">
      <c r="A146" s="43">
        <v>5252</v>
      </c>
      <c r="B146" s="41" t="s">
        <v>320</v>
      </c>
      <c r="C146" s="119">
        <v>0</v>
      </c>
      <c r="D146" s="44">
        <f t="shared" si="0"/>
        <v>0</v>
      </c>
      <c r="E146" s="41"/>
    </row>
    <row r="147" spans="1:5" x14ac:dyDescent="0.2">
      <c r="A147" s="43">
        <v>5259</v>
      </c>
      <c r="B147" s="41" t="s">
        <v>321</v>
      </c>
      <c r="C147" s="119">
        <v>0</v>
      </c>
      <c r="D147" s="44">
        <f t="shared" si="0"/>
        <v>0</v>
      </c>
      <c r="E147" s="41"/>
    </row>
    <row r="148" spans="1:5" x14ac:dyDescent="0.2">
      <c r="A148" s="90">
        <v>5260</v>
      </c>
      <c r="B148" s="87" t="s">
        <v>322</v>
      </c>
      <c r="C148" s="118">
        <f>SUM(C149:C150)</f>
        <v>0</v>
      </c>
      <c r="D148" s="91">
        <f t="shared" si="0"/>
        <v>0</v>
      </c>
      <c r="E148" s="41"/>
    </row>
    <row r="149" spans="1:5" x14ac:dyDescent="0.2">
      <c r="A149" s="43">
        <v>5261</v>
      </c>
      <c r="B149" s="41" t="s">
        <v>323</v>
      </c>
      <c r="C149" s="119">
        <v>0</v>
      </c>
      <c r="D149" s="44">
        <f t="shared" si="0"/>
        <v>0</v>
      </c>
      <c r="E149" s="41"/>
    </row>
    <row r="150" spans="1:5" x14ac:dyDescent="0.2">
      <c r="A150" s="43">
        <v>5262</v>
      </c>
      <c r="B150" s="41" t="s">
        <v>324</v>
      </c>
      <c r="C150" s="119">
        <v>0</v>
      </c>
      <c r="D150" s="44">
        <f t="shared" si="0"/>
        <v>0</v>
      </c>
      <c r="E150" s="41"/>
    </row>
    <row r="151" spans="1:5" x14ac:dyDescent="0.2">
      <c r="A151" s="90">
        <v>5270</v>
      </c>
      <c r="B151" s="87" t="s">
        <v>325</v>
      </c>
      <c r="C151" s="118">
        <f>SUM(C152)</f>
        <v>0</v>
      </c>
      <c r="D151" s="91">
        <f t="shared" si="0"/>
        <v>0</v>
      </c>
      <c r="E151" s="41"/>
    </row>
    <row r="152" spans="1:5" x14ac:dyDescent="0.2">
      <c r="A152" s="43">
        <v>5271</v>
      </c>
      <c r="B152" s="41" t="s">
        <v>326</v>
      </c>
      <c r="C152" s="119">
        <v>0</v>
      </c>
      <c r="D152" s="44">
        <f t="shared" si="0"/>
        <v>0</v>
      </c>
      <c r="E152" s="41"/>
    </row>
    <row r="153" spans="1:5" x14ac:dyDescent="0.2">
      <c r="A153" s="90">
        <v>5280</v>
      </c>
      <c r="B153" s="87" t="s">
        <v>327</v>
      </c>
      <c r="C153" s="118">
        <f>SUM(C154:C158)</f>
        <v>0</v>
      </c>
      <c r="D153" s="91">
        <f t="shared" si="0"/>
        <v>0</v>
      </c>
      <c r="E153" s="41"/>
    </row>
    <row r="154" spans="1:5" x14ac:dyDescent="0.2">
      <c r="A154" s="43">
        <v>5281</v>
      </c>
      <c r="B154" s="41" t="s">
        <v>328</v>
      </c>
      <c r="C154" s="119">
        <v>0</v>
      </c>
      <c r="D154" s="44">
        <f t="shared" si="0"/>
        <v>0</v>
      </c>
      <c r="E154" s="41"/>
    </row>
    <row r="155" spans="1:5" x14ac:dyDescent="0.2">
      <c r="A155" s="43">
        <v>5282</v>
      </c>
      <c r="B155" s="41" t="s">
        <v>329</v>
      </c>
      <c r="C155" s="119">
        <v>0</v>
      </c>
      <c r="D155" s="44">
        <f t="shared" si="0"/>
        <v>0</v>
      </c>
      <c r="E155" s="41"/>
    </row>
    <row r="156" spans="1:5" x14ac:dyDescent="0.2">
      <c r="A156" s="43">
        <v>5283</v>
      </c>
      <c r="B156" s="41" t="s">
        <v>330</v>
      </c>
      <c r="C156" s="119">
        <v>0</v>
      </c>
      <c r="D156" s="44">
        <f t="shared" si="0"/>
        <v>0</v>
      </c>
      <c r="E156" s="41"/>
    </row>
    <row r="157" spans="1:5" x14ac:dyDescent="0.2">
      <c r="A157" s="43">
        <v>5284</v>
      </c>
      <c r="B157" s="41" t="s">
        <v>331</v>
      </c>
      <c r="C157" s="119">
        <v>0</v>
      </c>
      <c r="D157" s="44">
        <f t="shared" si="0"/>
        <v>0</v>
      </c>
      <c r="E157" s="41"/>
    </row>
    <row r="158" spans="1:5" x14ac:dyDescent="0.2">
      <c r="A158" s="43">
        <v>5285</v>
      </c>
      <c r="B158" s="41" t="s">
        <v>332</v>
      </c>
      <c r="C158" s="119">
        <v>0</v>
      </c>
      <c r="D158" s="44">
        <f t="shared" si="0"/>
        <v>0</v>
      </c>
      <c r="E158" s="41"/>
    </row>
    <row r="159" spans="1:5" x14ac:dyDescent="0.2">
      <c r="A159" s="90">
        <v>5290</v>
      </c>
      <c r="B159" s="87" t="s">
        <v>333</v>
      </c>
      <c r="C159" s="118">
        <f>SUM(C160:C161)</f>
        <v>0</v>
      </c>
      <c r="D159" s="91">
        <f t="shared" si="0"/>
        <v>0</v>
      </c>
      <c r="E159" s="41"/>
    </row>
    <row r="160" spans="1:5" x14ac:dyDescent="0.2">
      <c r="A160" s="43">
        <v>5291</v>
      </c>
      <c r="B160" s="41" t="s">
        <v>334</v>
      </c>
      <c r="C160" s="119">
        <v>0</v>
      </c>
      <c r="D160" s="44">
        <f t="shared" si="0"/>
        <v>0</v>
      </c>
      <c r="E160" s="41"/>
    </row>
    <row r="161" spans="1:5" x14ac:dyDescent="0.2">
      <c r="A161" s="43">
        <v>5292</v>
      </c>
      <c r="B161" s="41" t="s">
        <v>335</v>
      </c>
      <c r="C161" s="119">
        <v>0</v>
      </c>
      <c r="D161" s="44">
        <f t="shared" si="0"/>
        <v>0</v>
      </c>
      <c r="E161" s="41"/>
    </row>
    <row r="162" spans="1:5" x14ac:dyDescent="0.2">
      <c r="A162" s="90">
        <v>5300</v>
      </c>
      <c r="B162" s="87" t="s">
        <v>336</v>
      </c>
      <c r="C162" s="118">
        <f>C163+C166+C169</f>
        <v>0</v>
      </c>
      <c r="D162" s="91">
        <f t="shared" si="0"/>
        <v>0</v>
      </c>
      <c r="E162" s="41"/>
    </row>
    <row r="163" spans="1:5" x14ac:dyDescent="0.2">
      <c r="A163" s="90">
        <v>5310</v>
      </c>
      <c r="B163" s="87" t="s">
        <v>252</v>
      </c>
      <c r="C163" s="118">
        <f>C164+C165</f>
        <v>0</v>
      </c>
      <c r="D163" s="91">
        <f t="shared" si="0"/>
        <v>0</v>
      </c>
      <c r="E163" s="41"/>
    </row>
    <row r="164" spans="1:5" x14ac:dyDescent="0.2">
      <c r="A164" s="43">
        <v>5311</v>
      </c>
      <c r="B164" s="41" t="s">
        <v>337</v>
      </c>
      <c r="C164" s="119">
        <v>0</v>
      </c>
      <c r="D164" s="44">
        <f t="shared" si="0"/>
        <v>0</v>
      </c>
      <c r="E164" s="41"/>
    </row>
    <row r="165" spans="1:5" x14ac:dyDescent="0.2">
      <c r="A165" s="43">
        <v>5312</v>
      </c>
      <c r="B165" s="41" t="s">
        <v>338</v>
      </c>
      <c r="C165" s="119">
        <v>0</v>
      </c>
      <c r="D165" s="44">
        <f t="shared" si="0"/>
        <v>0</v>
      </c>
      <c r="E165" s="41"/>
    </row>
    <row r="166" spans="1:5" x14ac:dyDescent="0.2">
      <c r="A166" s="90">
        <v>5320</v>
      </c>
      <c r="B166" s="87" t="s">
        <v>253</v>
      </c>
      <c r="C166" s="118">
        <f>SUM(C167:C168)</f>
        <v>0</v>
      </c>
      <c r="D166" s="91">
        <f t="shared" ref="D166:D220" si="1">C166/$C$100</f>
        <v>0</v>
      </c>
      <c r="E166" s="41"/>
    </row>
    <row r="167" spans="1:5" x14ac:dyDescent="0.2">
      <c r="A167" s="43">
        <v>5321</v>
      </c>
      <c r="B167" s="41" t="s">
        <v>339</v>
      </c>
      <c r="C167" s="119">
        <v>0</v>
      </c>
      <c r="D167" s="44">
        <f t="shared" si="1"/>
        <v>0</v>
      </c>
      <c r="E167" s="41"/>
    </row>
    <row r="168" spans="1:5" x14ac:dyDescent="0.2">
      <c r="A168" s="43">
        <v>5322</v>
      </c>
      <c r="B168" s="41" t="s">
        <v>340</v>
      </c>
      <c r="C168" s="119">
        <v>0</v>
      </c>
      <c r="D168" s="44">
        <f t="shared" si="1"/>
        <v>0</v>
      </c>
      <c r="E168" s="41"/>
    </row>
    <row r="169" spans="1:5" x14ac:dyDescent="0.2">
      <c r="A169" s="90">
        <v>5330</v>
      </c>
      <c r="B169" s="87" t="s">
        <v>254</v>
      </c>
      <c r="C169" s="118">
        <f>SUM(C170:C171)</f>
        <v>0</v>
      </c>
      <c r="D169" s="91">
        <f t="shared" si="1"/>
        <v>0</v>
      </c>
      <c r="E169" s="41"/>
    </row>
    <row r="170" spans="1:5" x14ac:dyDescent="0.2">
      <c r="A170" s="43">
        <v>5331</v>
      </c>
      <c r="B170" s="41" t="s">
        <v>341</v>
      </c>
      <c r="C170" s="119">
        <v>0</v>
      </c>
      <c r="D170" s="44">
        <f t="shared" si="1"/>
        <v>0</v>
      </c>
      <c r="E170" s="41"/>
    </row>
    <row r="171" spans="1:5" x14ac:dyDescent="0.2">
      <c r="A171" s="43">
        <v>5332</v>
      </c>
      <c r="B171" s="41" t="s">
        <v>342</v>
      </c>
      <c r="C171" s="119">
        <v>0</v>
      </c>
      <c r="D171" s="44">
        <f t="shared" si="1"/>
        <v>0</v>
      </c>
      <c r="E171" s="41"/>
    </row>
    <row r="172" spans="1:5" x14ac:dyDescent="0.2">
      <c r="A172" s="90">
        <v>5400</v>
      </c>
      <c r="B172" s="87" t="s">
        <v>343</v>
      </c>
      <c r="C172" s="118">
        <f>C173+C176+C179+C182+C184</f>
        <v>0</v>
      </c>
      <c r="D172" s="91">
        <f t="shared" si="1"/>
        <v>0</v>
      </c>
      <c r="E172" s="41"/>
    </row>
    <row r="173" spans="1:5" x14ac:dyDescent="0.2">
      <c r="A173" s="90">
        <v>5410</v>
      </c>
      <c r="B173" s="87" t="s">
        <v>344</v>
      </c>
      <c r="C173" s="118">
        <f>SUM(C174:C175)</f>
        <v>0</v>
      </c>
      <c r="D173" s="91">
        <f t="shared" si="1"/>
        <v>0</v>
      </c>
      <c r="E173" s="41"/>
    </row>
    <row r="174" spans="1:5" x14ac:dyDescent="0.2">
      <c r="A174" s="43">
        <v>5411</v>
      </c>
      <c r="B174" s="41" t="s">
        <v>345</v>
      </c>
      <c r="C174" s="119">
        <v>0</v>
      </c>
      <c r="D174" s="44">
        <f t="shared" si="1"/>
        <v>0</v>
      </c>
      <c r="E174" s="41"/>
    </row>
    <row r="175" spans="1:5" x14ac:dyDescent="0.2">
      <c r="A175" s="43">
        <v>5412</v>
      </c>
      <c r="B175" s="41" t="s">
        <v>346</v>
      </c>
      <c r="C175" s="119">
        <v>0</v>
      </c>
      <c r="D175" s="44">
        <f t="shared" si="1"/>
        <v>0</v>
      </c>
      <c r="E175" s="41"/>
    </row>
    <row r="176" spans="1:5" x14ac:dyDescent="0.2">
      <c r="A176" s="90">
        <v>5420</v>
      </c>
      <c r="B176" s="87" t="s">
        <v>347</v>
      </c>
      <c r="C176" s="118">
        <f>SUM(C177:C178)</f>
        <v>0</v>
      </c>
      <c r="D176" s="91">
        <f t="shared" si="1"/>
        <v>0</v>
      </c>
      <c r="E176" s="41"/>
    </row>
    <row r="177" spans="1:5" x14ac:dyDescent="0.2">
      <c r="A177" s="43">
        <v>5421</v>
      </c>
      <c r="B177" s="41" t="s">
        <v>348</v>
      </c>
      <c r="C177" s="119">
        <v>0</v>
      </c>
      <c r="D177" s="44">
        <f t="shared" si="1"/>
        <v>0</v>
      </c>
      <c r="E177" s="41"/>
    </row>
    <row r="178" spans="1:5" x14ac:dyDescent="0.2">
      <c r="A178" s="43">
        <v>5422</v>
      </c>
      <c r="B178" s="41" t="s">
        <v>349</v>
      </c>
      <c r="C178" s="119">
        <v>0</v>
      </c>
      <c r="D178" s="44">
        <f t="shared" si="1"/>
        <v>0</v>
      </c>
      <c r="E178" s="41"/>
    </row>
    <row r="179" spans="1:5" x14ac:dyDescent="0.2">
      <c r="A179" s="90">
        <v>5430</v>
      </c>
      <c r="B179" s="87" t="s">
        <v>350</v>
      </c>
      <c r="C179" s="118">
        <f>SUM(C180:C181)</f>
        <v>0</v>
      </c>
      <c r="D179" s="91">
        <f t="shared" si="1"/>
        <v>0</v>
      </c>
      <c r="E179" s="41"/>
    </row>
    <row r="180" spans="1:5" x14ac:dyDescent="0.2">
      <c r="A180" s="43">
        <v>5431</v>
      </c>
      <c r="B180" s="41" t="s">
        <v>351</v>
      </c>
      <c r="C180" s="119">
        <v>0</v>
      </c>
      <c r="D180" s="44">
        <f t="shared" si="1"/>
        <v>0</v>
      </c>
      <c r="E180" s="41"/>
    </row>
    <row r="181" spans="1:5" x14ac:dyDescent="0.2">
      <c r="A181" s="43">
        <v>5432</v>
      </c>
      <c r="B181" s="41" t="s">
        <v>352</v>
      </c>
      <c r="C181" s="119">
        <v>0</v>
      </c>
      <c r="D181" s="44">
        <f t="shared" si="1"/>
        <v>0</v>
      </c>
      <c r="E181" s="41"/>
    </row>
    <row r="182" spans="1:5" x14ac:dyDescent="0.2">
      <c r="A182" s="90">
        <v>5440</v>
      </c>
      <c r="B182" s="87" t="s">
        <v>353</v>
      </c>
      <c r="C182" s="118">
        <f>SUM(C183)</f>
        <v>0</v>
      </c>
      <c r="D182" s="91">
        <f t="shared" si="1"/>
        <v>0</v>
      </c>
      <c r="E182" s="41"/>
    </row>
    <row r="183" spans="1:5" x14ac:dyDescent="0.2">
      <c r="A183" s="43">
        <v>5441</v>
      </c>
      <c r="B183" s="41" t="s">
        <v>353</v>
      </c>
      <c r="C183" s="119">
        <v>0</v>
      </c>
      <c r="D183" s="44">
        <f t="shared" si="1"/>
        <v>0</v>
      </c>
      <c r="E183" s="41"/>
    </row>
    <row r="184" spans="1:5" x14ac:dyDescent="0.2">
      <c r="A184" s="90">
        <v>5450</v>
      </c>
      <c r="B184" s="87" t="s">
        <v>354</v>
      </c>
      <c r="C184" s="118">
        <f>SUM(C185:C186)</f>
        <v>0</v>
      </c>
      <c r="D184" s="91">
        <f t="shared" si="1"/>
        <v>0</v>
      </c>
      <c r="E184" s="41"/>
    </row>
    <row r="185" spans="1:5" x14ac:dyDescent="0.2">
      <c r="A185" s="43">
        <v>5451</v>
      </c>
      <c r="B185" s="41" t="s">
        <v>355</v>
      </c>
      <c r="C185" s="119">
        <v>0</v>
      </c>
      <c r="D185" s="44">
        <f t="shared" si="1"/>
        <v>0</v>
      </c>
      <c r="E185" s="41"/>
    </row>
    <row r="186" spans="1:5" x14ac:dyDescent="0.2">
      <c r="A186" s="43">
        <v>5452</v>
      </c>
      <c r="B186" s="41" t="s">
        <v>356</v>
      </c>
      <c r="C186" s="119">
        <v>0</v>
      </c>
      <c r="D186" s="44">
        <f t="shared" si="1"/>
        <v>0</v>
      </c>
      <c r="E186" s="41"/>
    </row>
    <row r="187" spans="1:5" x14ac:dyDescent="0.2">
      <c r="A187" s="90">
        <v>5500</v>
      </c>
      <c r="B187" s="87" t="s">
        <v>357</v>
      </c>
      <c r="C187" s="118">
        <f>C188+C197+C200+C208</f>
        <v>0.41</v>
      </c>
      <c r="D187" s="91">
        <f t="shared" si="1"/>
        <v>3.0121462118857514E-9</v>
      </c>
      <c r="E187" s="41"/>
    </row>
    <row r="188" spans="1:5" x14ac:dyDescent="0.2">
      <c r="A188" s="90">
        <v>5510</v>
      </c>
      <c r="B188" s="87" t="s">
        <v>358</v>
      </c>
      <c r="C188" s="118">
        <f>SUM(C189:C196)</f>
        <v>0</v>
      </c>
      <c r="D188" s="91">
        <f t="shared" si="1"/>
        <v>0</v>
      </c>
      <c r="E188" s="41"/>
    </row>
    <row r="189" spans="1:5" x14ac:dyDescent="0.2">
      <c r="A189" s="43">
        <v>5511</v>
      </c>
      <c r="B189" s="41" t="s">
        <v>359</v>
      </c>
      <c r="C189" s="119">
        <v>0</v>
      </c>
      <c r="D189" s="44">
        <f t="shared" si="1"/>
        <v>0</v>
      </c>
      <c r="E189" s="41"/>
    </row>
    <row r="190" spans="1:5" x14ac:dyDescent="0.2">
      <c r="A190" s="43">
        <v>5512</v>
      </c>
      <c r="B190" s="41" t="s">
        <v>360</v>
      </c>
      <c r="C190" s="119">
        <v>0</v>
      </c>
      <c r="D190" s="44">
        <f t="shared" si="1"/>
        <v>0</v>
      </c>
      <c r="E190" s="41"/>
    </row>
    <row r="191" spans="1:5" x14ac:dyDescent="0.2">
      <c r="A191" s="43">
        <v>5513</v>
      </c>
      <c r="B191" s="41" t="s">
        <v>361</v>
      </c>
      <c r="C191" s="119">
        <v>0</v>
      </c>
      <c r="D191" s="44">
        <f t="shared" si="1"/>
        <v>0</v>
      </c>
      <c r="E191" s="41"/>
    </row>
    <row r="192" spans="1:5" x14ac:dyDescent="0.2">
      <c r="A192" s="43">
        <v>5514</v>
      </c>
      <c r="B192" s="41" t="s">
        <v>362</v>
      </c>
      <c r="C192" s="119">
        <v>0</v>
      </c>
      <c r="D192" s="44">
        <f t="shared" si="1"/>
        <v>0</v>
      </c>
      <c r="E192" s="41"/>
    </row>
    <row r="193" spans="1:5" x14ac:dyDescent="0.2">
      <c r="A193" s="43">
        <v>5515</v>
      </c>
      <c r="B193" s="41" t="s">
        <v>363</v>
      </c>
      <c r="C193" s="119">
        <v>0</v>
      </c>
      <c r="D193" s="44">
        <f t="shared" si="1"/>
        <v>0</v>
      </c>
      <c r="E193" s="41"/>
    </row>
    <row r="194" spans="1:5" x14ac:dyDescent="0.2">
      <c r="A194" s="43">
        <v>5516</v>
      </c>
      <c r="B194" s="41" t="s">
        <v>364</v>
      </c>
      <c r="C194" s="119">
        <v>0</v>
      </c>
      <c r="D194" s="44">
        <f t="shared" si="1"/>
        <v>0</v>
      </c>
      <c r="E194" s="41"/>
    </row>
    <row r="195" spans="1:5" x14ac:dyDescent="0.2">
      <c r="A195" s="43">
        <v>5517</v>
      </c>
      <c r="B195" s="41" t="s">
        <v>365</v>
      </c>
      <c r="C195" s="119">
        <v>0</v>
      </c>
      <c r="D195" s="44">
        <f t="shared" si="1"/>
        <v>0</v>
      </c>
      <c r="E195" s="41"/>
    </row>
    <row r="196" spans="1:5" x14ac:dyDescent="0.2">
      <c r="A196" s="43">
        <v>5518</v>
      </c>
      <c r="B196" s="41" t="s">
        <v>41</v>
      </c>
      <c r="C196" s="119">
        <v>0</v>
      </c>
      <c r="D196" s="44">
        <f t="shared" si="1"/>
        <v>0</v>
      </c>
      <c r="E196" s="41"/>
    </row>
    <row r="197" spans="1:5" x14ac:dyDescent="0.2">
      <c r="A197" s="90">
        <v>5520</v>
      </c>
      <c r="B197" s="87" t="s">
        <v>40</v>
      </c>
      <c r="C197" s="118">
        <f>SUM(C198:C199)</f>
        <v>0</v>
      </c>
      <c r="D197" s="91">
        <f t="shared" si="1"/>
        <v>0</v>
      </c>
      <c r="E197" s="41"/>
    </row>
    <row r="198" spans="1:5" x14ac:dyDescent="0.2">
      <c r="A198" s="43">
        <v>5521</v>
      </c>
      <c r="B198" s="41" t="s">
        <v>366</v>
      </c>
      <c r="C198" s="119">
        <v>0</v>
      </c>
      <c r="D198" s="44">
        <f t="shared" si="1"/>
        <v>0</v>
      </c>
      <c r="E198" s="41"/>
    </row>
    <row r="199" spans="1:5" x14ac:dyDescent="0.2">
      <c r="A199" s="43">
        <v>5522</v>
      </c>
      <c r="B199" s="41" t="s">
        <v>367</v>
      </c>
      <c r="C199" s="119">
        <v>0</v>
      </c>
      <c r="D199" s="44">
        <f t="shared" si="1"/>
        <v>0</v>
      </c>
      <c r="E199" s="41"/>
    </row>
    <row r="200" spans="1:5" x14ac:dyDescent="0.2">
      <c r="A200" s="90">
        <v>5530</v>
      </c>
      <c r="B200" s="87" t="s">
        <v>368</v>
      </c>
      <c r="C200" s="118">
        <f>SUM(C201:C207)</f>
        <v>0</v>
      </c>
      <c r="D200" s="91">
        <f t="shared" si="1"/>
        <v>0</v>
      </c>
      <c r="E200" s="41"/>
    </row>
    <row r="201" spans="1:5" x14ac:dyDescent="0.2">
      <c r="A201" s="43">
        <v>5531</v>
      </c>
      <c r="B201" s="41" t="s">
        <v>369</v>
      </c>
      <c r="C201" s="119">
        <v>0</v>
      </c>
      <c r="D201" s="44">
        <f t="shared" si="1"/>
        <v>0</v>
      </c>
      <c r="E201" s="41"/>
    </row>
    <row r="202" spans="1:5" x14ac:dyDescent="0.2">
      <c r="A202" s="43"/>
      <c r="B202" s="41"/>
      <c r="C202" s="119"/>
      <c r="D202" s="44"/>
      <c r="E202" s="41"/>
    </row>
    <row r="203" spans="1:5" x14ac:dyDescent="0.2">
      <c r="A203" s="43"/>
      <c r="B203" s="41"/>
      <c r="C203" s="119"/>
      <c r="D203" s="44"/>
      <c r="E203" s="41"/>
    </row>
    <row r="204" spans="1:5" x14ac:dyDescent="0.2">
      <c r="A204" s="43">
        <v>5532</v>
      </c>
      <c r="B204" s="41" t="s">
        <v>370</v>
      </c>
      <c r="C204" s="119">
        <v>0</v>
      </c>
      <c r="D204" s="44">
        <f t="shared" si="1"/>
        <v>0</v>
      </c>
      <c r="E204" s="41"/>
    </row>
    <row r="205" spans="1:5" x14ac:dyDescent="0.2">
      <c r="A205" s="43">
        <v>5533</v>
      </c>
      <c r="B205" s="41" t="s">
        <v>371</v>
      </c>
      <c r="C205" s="119">
        <v>0</v>
      </c>
      <c r="D205" s="44">
        <f t="shared" si="1"/>
        <v>0</v>
      </c>
      <c r="E205" s="41"/>
    </row>
    <row r="206" spans="1:5" x14ac:dyDescent="0.2">
      <c r="A206" s="43">
        <v>5534</v>
      </c>
      <c r="B206" s="41" t="s">
        <v>372</v>
      </c>
      <c r="C206" s="119">
        <v>0</v>
      </c>
      <c r="D206" s="44">
        <f t="shared" si="1"/>
        <v>0</v>
      </c>
      <c r="E206" s="41"/>
    </row>
    <row r="207" spans="1:5" x14ac:dyDescent="0.2">
      <c r="A207" s="43">
        <v>5535</v>
      </c>
      <c r="B207" s="41" t="s">
        <v>373</v>
      </c>
      <c r="C207" s="119">
        <v>0</v>
      </c>
      <c r="D207" s="44">
        <f t="shared" si="1"/>
        <v>0</v>
      </c>
      <c r="E207" s="41"/>
    </row>
    <row r="208" spans="1:5" x14ac:dyDescent="0.2">
      <c r="A208" s="90">
        <v>5590</v>
      </c>
      <c r="B208" s="87" t="s">
        <v>374</v>
      </c>
      <c r="C208" s="118">
        <f>SUM(C209:C217)</f>
        <v>0.41</v>
      </c>
      <c r="D208" s="91">
        <f t="shared" si="1"/>
        <v>3.0121462118857514E-9</v>
      </c>
      <c r="E208" s="41"/>
    </row>
    <row r="209" spans="1:5" x14ac:dyDescent="0.2">
      <c r="A209" s="43">
        <v>5591</v>
      </c>
      <c r="B209" s="41" t="s">
        <v>375</v>
      </c>
      <c r="C209" s="119">
        <v>0</v>
      </c>
      <c r="D209" s="44">
        <f t="shared" si="1"/>
        <v>0</v>
      </c>
      <c r="E209" s="41"/>
    </row>
    <row r="210" spans="1:5" x14ac:dyDescent="0.2">
      <c r="A210" s="43">
        <v>5592</v>
      </c>
      <c r="B210" s="41" t="s">
        <v>376</v>
      </c>
      <c r="C210" s="119">
        <v>0</v>
      </c>
      <c r="D210" s="44">
        <f t="shared" si="1"/>
        <v>0</v>
      </c>
      <c r="E210" s="41"/>
    </row>
    <row r="211" spans="1:5" x14ac:dyDescent="0.2">
      <c r="A211" s="43">
        <v>5593</v>
      </c>
      <c r="B211" s="41" t="s">
        <v>377</v>
      </c>
      <c r="C211" s="119">
        <v>0</v>
      </c>
      <c r="D211" s="44">
        <f t="shared" si="1"/>
        <v>0</v>
      </c>
      <c r="E211" s="41"/>
    </row>
    <row r="212" spans="1:5" x14ac:dyDescent="0.2">
      <c r="A212" s="43">
        <v>5594</v>
      </c>
      <c r="B212" s="41" t="s">
        <v>433</v>
      </c>
      <c r="C212" s="119">
        <v>0</v>
      </c>
      <c r="D212" s="44">
        <f t="shared" si="1"/>
        <v>0</v>
      </c>
      <c r="E212" s="41"/>
    </row>
    <row r="213" spans="1:5" x14ac:dyDescent="0.2">
      <c r="A213" s="43">
        <v>5595</v>
      </c>
      <c r="B213" s="41" t="s">
        <v>379</v>
      </c>
      <c r="C213" s="119">
        <v>0</v>
      </c>
      <c r="D213" s="44">
        <f t="shared" si="1"/>
        <v>0</v>
      </c>
      <c r="E213" s="41"/>
    </row>
    <row r="214" spans="1:5" x14ac:dyDescent="0.2">
      <c r="A214" s="43">
        <v>5596</v>
      </c>
      <c r="B214" s="41" t="s">
        <v>274</v>
      </c>
      <c r="C214" s="119">
        <v>0</v>
      </c>
      <c r="D214" s="44">
        <f t="shared" si="1"/>
        <v>0</v>
      </c>
      <c r="E214" s="41"/>
    </row>
    <row r="215" spans="1:5" x14ac:dyDescent="0.2">
      <c r="A215" s="43">
        <v>5597</v>
      </c>
      <c r="B215" s="41" t="s">
        <v>380</v>
      </c>
      <c r="C215" s="119">
        <v>0</v>
      </c>
      <c r="D215" s="44">
        <f t="shared" si="1"/>
        <v>0</v>
      </c>
      <c r="E215" s="41"/>
    </row>
    <row r="216" spans="1:5" x14ac:dyDescent="0.2">
      <c r="A216" s="43">
        <v>5598</v>
      </c>
      <c r="B216" s="41" t="s">
        <v>434</v>
      </c>
      <c r="C216" s="119">
        <v>0</v>
      </c>
      <c r="D216" s="44">
        <f t="shared" si="1"/>
        <v>0</v>
      </c>
      <c r="E216" s="41"/>
    </row>
    <row r="217" spans="1:5" x14ac:dyDescent="0.2">
      <c r="A217" s="43">
        <v>5599</v>
      </c>
      <c r="B217" s="41" t="s">
        <v>381</v>
      </c>
      <c r="C217" s="119">
        <v>0.41</v>
      </c>
      <c r="D217" s="44">
        <f t="shared" si="1"/>
        <v>3.0121462118857514E-9</v>
      </c>
      <c r="E217" s="41"/>
    </row>
    <row r="218" spans="1:5" x14ac:dyDescent="0.2">
      <c r="A218" s="90">
        <v>5600</v>
      </c>
      <c r="B218" s="87" t="s">
        <v>39</v>
      </c>
      <c r="C218" s="118">
        <f>C219</f>
        <v>0</v>
      </c>
      <c r="D218" s="91">
        <f t="shared" si="1"/>
        <v>0</v>
      </c>
      <c r="E218" s="41"/>
    </row>
    <row r="219" spans="1:5" x14ac:dyDescent="0.2">
      <c r="A219" s="90">
        <v>5610</v>
      </c>
      <c r="B219" s="87" t="s">
        <v>382</v>
      </c>
      <c r="C219" s="118">
        <f>C220</f>
        <v>0</v>
      </c>
      <c r="D219" s="91">
        <f t="shared" si="1"/>
        <v>0</v>
      </c>
      <c r="E219" s="41"/>
    </row>
    <row r="220" spans="1:5" x14ac:dyDescent="0.2">
      <c r="A220" s="43">
        <v>5611</v>
      </c>
      <c r="B220" s="41" t="s">
        <v>383</v>
      </c>
      <c r="C220" s="119">
        <v>0</v>
      </c>
      <c r="D220" s="44">
        <f t="shared" si="1"/>
        <v>0</v>
      </c>
      <c r="E220" s="41"/>
    </row>
    <row r="221" spans="1:5" x14ac:dyDescent="0.2">
      <c r="C221" s="121"/>
    </row>
    <row r="222" spans="1:5" x14ac:dyDescent="0.2">
      <c r="B222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1023622047244095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85"/>
  <sheetViews>
    <sheetView topLeftCell="A172" zoomScale="106" zoomScaleNormal="106" workbookViewId="0">
      <selection activeCell="C200" sqref="C200"/>
    </sheetView>
  </sheetViews>
  <sheetFormatPr baseColWidth="10" defaultColWidth="9.140625" defaultRowHeight="11.25" x14ac:dyDescent="0.2"/>
  <cols>
    <col min="1" max="1" width="10" style="14" customWidth="1"/>
    <col min="2" max="2" width="49.5703125" style="14" customWidth="1"/>
    <col min="3" max="3" width="16.42578125" style="14" bestFit="1" customWidth="1"/>
    <col min="4" max="4" width="19.140625" style="14" customWidth="1"/>
    <col min="5" max="5" width="12.7109375" style="14" customWidth="1"/>
    <col min="6" max="6" width="15.28515625" style="14" customWidth="1"/>
    <col min="7" max="7" width="12.7109375" style="14" customWidth="1"/>
    <col min="8" max="8" width="18.140625" style="14" customWidth="1"/>
    <col min="9" max="9" width="27.140625" style="14" customWidth="1"/>
    <col min="10" max="10" width="22.140625" style="14" customWidth="1"/>
    <col min="11" max="16384" width="9.140625" style="14"/>
  </cols>
  <sheetData>
    <row r="4" spans="1:8" s="11" customFormat="1" ht="18.95" customHeight="1" x14ac:dyDescent="0.25">
      <c r="A4" s="195" t="s">
        <v>596</v>
      </c>
      <c r="B4" s="196"/>
      <c r="C4" s="196"/>
      <c r="D4" s="196"/>
      <c r="E4" s="196"/>
      <c r="F4" s="196"/>
      <c r="G4" s="10" t="s">
        <v>498</v>
      </c>
      <c r="H4" s="18">
        <v>2025</v>
      </c>
    </row>
    <row r="5" spans="1:8" s="11" customFormat="1" ht="18.95" customHeight="1" x14ac:dyDescent="0.25">
      <c r="A5" s="197" t="s">
        <v>502</v>
      </c>
      <c r="B5" s="196"/>
      <c r="C5" s="196"/>
      <c r="D5" s="196"/>
      <c r="E5" s="196"/>
      <c r="F5" s="196"/>
      <c r="G5" s="10" t="s">
        <v>499</v>
      </c>
      <c r="H5" s="18" t="s">
        <v>501</v>
      </c>
    </row>
    <row r="6" spans="1:8" s="11" customFormat="1" ht="18.95" customHeight="1" x14ac:dyDescent="0.25">
      <c r="A6" s="197" t="s">
        <v>597</v>
      </c>
      <c r="B6" s="196"/>
      <c r="C6" s="196"/>
      <c r="D6" s="196"/>
      <c r="E6" s="196"/>
      <c r="F6" s="196"/>
      <c r="G6" s="10" t="s">
        <v>500</v>
      </c>
      <c r="H6" s="18">
        <v>3</v>
      </c>
    </row>
    <row r="7" spans="1:8" s="11" customFormat="1" ht="18.95" customHeight="1" x14ac:dyDescent="0.25">
      <c r="A7" s="197" t="s">
        <v>516</v>
      </c>
      <c r="B7" s="196"/>
      <c r="C7" s="196"/>
      <c r="D7" s="196"/>
      <c r="E7" s="196"/>
      <c r="F7" s="196"/>
      <c r="G7" s="10"/>
      <c r="H7" s="18"/>
    </row>
    <row r="8" spans="1:8" x14ac:dyDescent="0.2">
      <c r="A8" s="12" t="s">
        <v>116</v>
      </c>
      <c r="B8" s="13"/>
      <c r="C8" s="13"/>
      <c r="D8" s="13"/>
      <c r="E8" s="13"/>
      <c r="F8" s="13"/>
      <c r="G8" s="13"/>
      <c r="H8" s="13"/>
    </row>
    <row r="10" spans="1:8" ht="21" customHeight="1" x14ac:dyDescent="0.2">
      <c r="A10" s="160" t="s">
        <v>88</v>
      </c>
      <c r="B10" s="13"/>
      <c r="C10" s="13"/>
      <c r="D10" s="13"/>
      <c r="E10" s="13"/>
      <c r="F10" s="13"/>
      <c r="G10" s="13"/>
      <c r="H10" s="13"/>
    </row>
    <row r="11" spans="1:8" x14ac:dyDescent="0.2">
      <c r="A11" s="15" t="s">
        <v>86</v>
      </c>
      <c r="B11" s="15" t="s">
        <v>83</v>
      </c>
      <c r="C11" s="15" t="s">
        <v>84</v>
      </c>
      <c r="D11" s="15" t="s">
        <v>85</v>
      </c>
      <c r="E11" s="15"/>
      <c r="F11" s="15"/>
      <c r="G11" s="15"/>
      <c r="H11" s="15"/>
    </row>
    <row r="12" spans="1:8" x14ac:dyDescent="0.2">
      <c r="A12" s="16">
        <v>1114</v>
      </c>
      <c r="B12" s="14" t="s">
        <v>117</v>
      </c>
      <c r="C12" s="125">
        <v>101934.32</v>
      </c>
      <c r="D12" s="125"/>
      <c r="E12" s="125" t="str">
        <f>+IF(OR(C12&lt;&gt;0,C13&lt;&gt;0,C14&lt;&gt;0),"","SIN INFORMACIÓN QUE REVELAR")</f>
        <v/>
      </c>
      <c r="F12" s="125"/>
      <c r="G12" s="125"/>
      <c r="H12" s="125"/>
    </row>
    <row r="13" spans="1:8" x14ac:dyDescent="0.2">
      <c r="A13" s="16">
        <v>1115</v>
      </c>
      <c r="B13" s="14" t="s">
        <v>118</v>
      </c>
      <c r="C13" s="125">
        <v>0</v>
      </c>
      <c r="D13" s="125"/>
      <c r="E13" s="125"/>
      <c r="F13" s="125"/>
      <c r="G13" s="125"/>
      <c r="H13" s="125"/>
    </row>
    <row r="14" spans="1:8" x14ac:dyDescent="0.2">
      <c r="A14" s="16">
        <v>1121</v>
      </c>
      <c r="B14" s="14" t="s">
        <v>119</v>
      </c>
      <c r="C14" s="125">
        <v>8727786.1899999995</v>
      </c>
      <c r="D14" s="125"/>
      <c r="E14" s="125"/>
      <c r="F14" s="125"/>
      <c r="G14" s="125"/>
      <c r="H14" s="125"/>
    </row>
    <row r="15" spans="1:8" x14ac:dyDescent="0.2">
      <c r="C15" s="125"/>
      <c r="D15" s="125"/>
      <c r="E15" s="125"/>
      <c r="F15" s="125"/>
      <c r="G15" s="125"/>
      <c r="H15" s="125"/>
    </row>
    <row r="16" spans="1:8" ht="14.25" x14ac:dyDescent="0.2">
      <c r="A16" s="160" t="s">
        <v>89</v>
      </c>
      <c r="B16" s="13"/>
      <c r="C16" s="13"/>
      <c r="D16" s="13"/>
      <c r="E16" s="13"/>
      <c r="F16" s="13"/>
      <c r="G16" s="13"/>
      <c r="H16" s="13"/>
    </row>
    <row r="17" spans="1:8" x14ac:dyDescent="0.2">
      <c r="A17" s="15" t="s">
        <v>86</v>
      </c>
      <c r="B17" s="15" t="s">
        <v>83</v>
      </c>
      <c r="C17" s="15" t="s">
        <v>84</v>
      </c>
      <c r="D17" s="15">
        <v>2024</v>
      </c>
      <c r="E17" s="15">
        <v>2023</v>
      </c>
      <c r="F17" s="15">
        <v>2022</v>
      </c>
      <c r="G17" s="15">
        <v>2021</v>
      </c>
      <c r="H17" s="15" t="s">
        <v>115</v>
      </c>
    </row>
    <row r="18" spans="1:8" x14ac:dyDescent="0.2">
      <c r="A18" s="16">
        <v>1122</v>
      </c>
      <c r="B18" s="14" t="s">
        <v>121</v>
      </c>
      <c r="C18" s="125">
        <v>4373424.95</v>
      </c>
      <c r="D18" s="125">
        <v>4373424.95</v>
      </c>
      <c r="E18" s="125">
        <v>4373424.95</v>
      </c>
      <c r="F18" s="125">
        <v>4494424.96</v>
      </c>
      <c r="G18" s="125">
        <v>4376240.9400000004</v>
      </c>
      <c r="H18" s="125" t="str">
        <f>+IF(OR(C18&lt;&gt;0,C19&lt;&gt;0),"","SIN INFORMACIÓN QUE REVELAR")</f>
        <v/>
      </c>
    </row>
    <row r="19" spans="1:8" x14ac:dyDescent="0.2">
      <c r="A19" s="16">
        <v>1124</v>
      </c>
      <c r="B19" s="14" t="s">
        <v>122</v>
      </c>
      <c r="C19" s="125">
        <v>0</v>
      </c>
      <c r="D19" s="125">
        <v>0</v>
      </c>
      <c r="E19" s="125">
        <v>0</v>
      </c>
      <c r="F19" s="125">
        <v>0</v>
      </c>
      <c r="G19" s="125">
        <v>0</v>
      </c>
      <c r="H19" s="125"/>
    </row>
    <row r="20" spans="1:8" x14ac:dyDescent="0.2">
      <c r="C20" s="125"/>
      <c r="D20" s="125"/>
      <c r="E20" s="125"/>
      <c r="F20" s="125"/>
      <c r="G20" s="125"/>
      <c r="H20" s="125"/>
    </row>
    <row r="21" spans="1:8" ht="14.25" x14ac:dyDescent="0.2">
      <c r="A21" s="160" t="s">
        <v>90</v>
      </c>
      <c r="B21" s="13"/>
      <c r="C21" s="126"/>
      <c r="D21" s="126"/>
      <c r="E21" s="126"/>
      <c r="F21" s="126"/>
      <c r="G21" s="126"/>
      <c r="H21" s="126"/>
    </row>
    <row r="22" spans="1:8" x14ac:dyDescent="0.2">
      <c r="A22" s="15" t="s">
        <v>86</v>
      </c>
      <c r="B22" s="15" t="s">
        <v>83</v>
      </c>
      <c r="C22" s="15" t="s">
        <v>84</v>
      </c>
      <c r="D22" s="15" t="s">
        <v>123</v>
      </c>
      <c r="E22" s="15" t="s">
        <v>124</v>
      </c>
      <c r="F22" s="15" t="s">
        <v>125</v>
      </c>
      <c r="G22" s="15" t="s">
        <v>126</v>
      </c>
      <c r="H22" s="15" t="s">
        <v>127</v>
      </c>
    </row>
    <row r="23" spans="1:8" x14ac:dyDescent="0.2">
      <c r="A23" s="16">
        <v>1123</v>
      </c>
      <c r="B23" s="14" t="s">
        <v>128</v>
      </c>
      <c r="C23" s="125">
        <v>39883471.219999999</v>
      </c>
      <c r="D23" s="125">
        <v>39883471.219999999</v>
      </c>
      <c r="E23" s="125">
        <v>0</v>
      </c>
      <c r="F23" s="125">
        <v>0</v>
      </c>
      <c r="G23" s="125">
        <v>0</v>
      </c>
      <c r="H23" s="125" t="str">
        <f>IF(OR(C23&lt;&gt;0, C24&lt;&gt;0, C25&lt;&gt;0, C26&lt;&gt;0, C27&lt;&gt;0, C28&lt;&gt;0, C29&lt;&gt;0, C30&lt;&gt;0, C31&lt;&gt;0), "", "SIN INFORMACIÓN QUE REVELAR")</f>
        <v/>
      </c>
    </row>
    <row r="24" spans="1:8" x14ac:dyDescent="0.2">
      <c r="A24" s="16">
        <v>1125</v>
      </c>
      <c r="B24" s="14" t="s">
        <v>129</v>
      </c>
      <c r="C24" s="125">
        <v>17990.400000000001</v>
      </c>
      <c r="D24" s="125">
        <v>17990.400000000001</v>
      </c>
      <c r="E24" s="125">
        <v>0</v>
      </c>
      <c r="F24" s="125">
        <v>0</v>
      </c>
      <c r="G24" s="125">
        <v>0</v>
      </c>
      <c r="H24" s="125"/>
    </row>
    <row r="25" spans="1:8" x14ac:dyDescent="0.2">
      <c r="A25" s="16">
        <v>1126</v>
      </c>
      <c r="B25" s="14" t="s">
        <v>482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  <c r="H25" s="125"/>
    </row>
    <row r="26" spans="1:8" x14ac:dyDescent="0.2">
      <c r="A26" s="16">
        <v>1129</v>
      </c>
      <c r="B26" s="14" t="s">
        <v>483</v>
      </c>
      <c r="C26" s="125">
        <v>2561</v>
      </c>
      <c r="D26" s="125">
        <v>2561</v>
      </c>
      <c r="E26" s="125">
        <v>0</v>
      </c>
      <c r="F26" s="125">
        <v>0</v>
      </c>
      <c r="G26" s="125">
        <v>0</v>
      </c>
      <c r="H26" s="125"/>
    </row>
    <row r="27" spans="1:8" x14ac:dyDescent="0.2">
      <c r="A27" s="16">
        <v>1131</v>
      </c>
      <c r="B27" s="14" t="s">
        <v>130</v>
      </c>
      <c r="C27" s="125">
        <v>5585341.6399999997</v>
      </c>
      <c r="D27" s="125">
        <v>5585341.6399999997</v>
      </c>
      <c r="E27" s="125">
        <v>0</v>
      </c>
      <c r="F27" s="125">
        <v>0</v>
      </c>
      <c r="G27" s="125">
        <v>0</v>
      </c>
      <c r="H27" s="125"/>
    </row>
    <row r="28" spans="1:8" x14ac:dyDescent="0.2">
      <c r="A28" s="16">
        <v>1132</v>
      </c>
      <c r="B28" s="14" t="s">
        <v>131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/>
    </row>
    <row r="29" spans="1:8" x14ac:dyDescent="0.2">
      <c r="A29" s="16">
        <v>1133</v>
      </c>
      <c r="B29" s="14" t="s">
        <v>132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  <c r="H29" s="125"/>
    </row>
    <row r="30" spans="1:8" x14ac:dyDescent="0.2">
      <c r="A30" s="16">
        <v>1134</v>
      </c>
      <c r="B30" s="14" t="s">
        <v>133</v>
      </c>
      <c r="C30" s="125">
        <v>2885539.67</v>
      </c>
      <c r="D30" s="125">
        <v>2885539.67</v>
      </c>
      <c r="E30" s="125">
        <v>0</v>
      </c>
      <c r="F30" s="125">
        <v>0</v>
      </c>
      <c r="G30" s="125">
        <v>0</v>
      </c>
      <c r="H30" s="125"/>
    </row>
    <row r="31" spans="1:8" x14ac:dyDescent="0.2">
      <c r="A31" s="16">
        <v>1139</v>
      </c>
      <c r="B31" s="14" t="s">
        <v>134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  <c r="H31" s="125"/>
    </row>
    <row r="33" spans="1:8" ht="14.25" x14ac:dyDescent="0.2">
      <c r="A33" s="160" t="s">
        <v>484</v>
      </c>
      <c r="B33" s="13"/>
      <c r="C33" s="13"/>
      <c r="D33" s="13"/>
      <c r="E33" s="13"/>
      <c r="F33" s="13"/>
      <c r="G33" s="13"/>
      <c r="H33" s="13"/>
    </row>
    <row r="34" spans="1:8" x14ac:dyDescent="0.2">
      <c r="A34" s="15" t="s">
        <v>86</v>
      </c>
      <c r="B34" s="15" t="s">
        <v>83</v>
      </c>
      <c r="C34" s="15" t="s">
        <v>84</v>
      </c>
      <c r="D34" s="15" t="s">
        <v>93</v>
      </c>
      <c r="E34" s="15" t="s">
        <v>92</v>
      </c>
      <c r="F34" s="15" t="s">
        <v>135</v>
      </c>
      <c r="G34" s="15" t="s">
        <v>95</v>
      </c>
      <c r="H34" s="15"/>
    </row>
    <row r="35" spans="1:8" x14ac:dyDescent="0.2">
      <c r="A35" s="16">
        <v>1140</v>
      </c>
      <c r="B35" s="14" t="s">
        <v>136</v>
      </c>
      <c r="C35" s="125">
        <f>SUM(C36:C40)</f>
        <v>865.89</v>
      </c>
      <c r="D35" s="125"/>
      <c r="E35" s="125" t="str">
        <f>IF(OR(C35&lt;&gt;0, C36&lt;&gt;0, C37&lt;&gt;0, C38&lt;&gt;0, C39&lt;&gt;0, C40&lt;&gt;0), "", "SIN INFORMACIÓN QUE REVELAR")</f>
        <v/>
      </c>
      <c r="F35" s="125"/>
      <c r="G35" s="125"/>
      <c r="H35" s="125"/>
    </row>
    <row r="36" spans="1:8" x14ac:dyDescent="0.2">
      <c r="A36" s="16">
        <v>1141</v>
      </c>
      <c r="B36" s="14" t="s">
        <v>137</v>
      </c>
      <c r="C36" s="125">
        <v>865.89</v>
      </c>
      <c r="D36" s="125"/>
      <c r="E36" s="125"/>
      <c r="F36" s="125"/>
      <c r="G36" s="125"/>
      <c r="H36" s="125"/>
    </row>
    <row r="37" spans="1:8" x14ac:dyDescent="0.2">
      <c r="A37" s="16">
        <v>1142</v>
      </c>
      <c r="B37" s="14" t="s">
        <v>138</v>
      </c>
      <c r="C37" s="125">
        <v>0</v>
      </c>
      <c r="D37" s="125"/>
      <c r="E37" s="125"/>
      <c r="F37" s="125"/>
      <c r="G37" s="125"/>
      <c r="H37" s="125"/>
    </row>
    <row r="38" spans="1:8" x14ac:dyDescent="0.2">
      <c r="A38" s="16">
        <v>1143</v>
      </c>
      <c r="B38" s="14" t="s">
        <v>139</v>
      </c>
      <c r="C38" s="125">
        <v>0</v>
      </c>
      <c r="D38" s="125"/>
      <c r="E38" s="125"/>
      <c r="F38" s="125"/>
      <c r="G38" s="125"/>
      <c r="H38" s="125"/>
    </row>
    <row r="39" spans="1:8" x14ac:dyDescent="0.2">
      <c r="A39" s="16">
        <v>1144</v>
      </c>
      <c r="B39" s="14" t="s">
        <v>140</v>
      </c>
      <c r="C39" s="125">
        <v>0</v>
      </c>
      <c r="D39" s="125"/>
      <c r="E39" s="125"/>
      <c r="F39" s="125"/>
      <c r="G39" s="125"/>
      <c r="H39" s="125"/>
    </row>
    <row r="40" spans="1:8" x14ac:dyDescent="0.2">
      <c r="A40" s="16">
        <v>1145</v>
      </c>
      <c r="B40" s="14" t="s">
        <v>141</v>
      </c>
      <c r="C40" s="125">
        <v>0</v>
      </c>
      <c r="D40" s="125"/>
      <c r="E40" s="125"/>
      <c r="F40" s="125"/>
      <c r="G40" s="125"/>
      <c r="H40" s="125"/>
    </row>
    <row r="42" spans="1:8" ht="14.25" x14ac:dyDescent="0.2">
      <c r="A42" s="160" t="s">
        <v>142</v>
      </c>
      <c r="B42" s="13"/>
      <c r="C42" s="13"/>
      <c r="D42" s="13"/>
      <c r="E42" s="13"/>
      <c r="F42" s="13"/>
      <c r="G42" s="13"/>
      <c r="H42" s="13"/>
    </row>
    <row r="43" spans="1:8" x14ac:dyDescent="0.2">
      <c r="A43" s="15" t="s">
        <v>86</v>
      </c>
      <c r="B43" s="15" t="s">
        <v>83</v>
      </c>
      <c r="C43" s="15" t="s">
        <v>84</v>
      </c>
      <c r="D43" s="15" t="s">
        <v>91</v>
      </c>
      <c r="E43" s="15" t="s">
        <v>94</v>
      </c>
      <c r="F43" s="15" t="s">
        <v>143</v>
      </c>
      <c r="G43" s="15"/>
      <c r="H43" s="15"/>
    </row>
    <row r="44" spans="1:8" x14ac:dyDescent="0.2">
      <c r="A44" s="16">
        <v>1150</v>
      </c>
      <c r="B44" s="14" t="s">
        <v>144</v>
      </c>
      <c r="C44" s="125">
        <f>C45</f>
        <v>260329.38</v>
      </c>
      <c r="D44" s="125"/>
      <c r="E44" s="14" t="str">
        <f>+IF(OR(C44&lt;&gt;0,C45&lt;&gt;0),"","SIN INFORMACIÓN QUE REVELAR")</f>
        <v/>
      </c>
    </row>
    <row r="45" spans="1:8" x14ac:dyDescent="0.2">
      <c r="A45" s="16">
        <v>1151</v>
      </c>
      <c r="B45" s="14" t="s">
        <v>145</v>
      </c>
      <c r="C45" s="125">
        <v>260329.38</v>
      </c>
      <c r="D45" s="125"/>
    </row>
    <row r="47" spans="1:8" ht="14.25" x14ac:dyDescent="0.2">
      <c r="A47" s="160" t="s">
        <v>96</v>
      </c>
      <c r="B47" s="13"/>
      <c r="C47" s="13"/>
      <c r="D47" s="13"/>
      <c r="E47" s="13"/>
      <c r="F47" s="13"/>
      <c r="G47" s="13"/>
      <c r="H47" s="13"/>
    </row>
    <row r="48" spans="1:8" x14ac:dyDescent="0.2">
      <c r="A48" s="15" t="s">
        <v>86</v>
      </c>
      <c r="B48" s="15" t="s">
        <v>83</v>
      </c>
      <c r="C48" s="15" t="s">
        <v>84</v>
      </c>
      <c r="D48" s="15" t="s">
        <v>85</v>
      </c>
      <c r="E48" s="15" t="s">
        <v>127</v>
      </c>
      <c r="F48" s="15"/>
      <c r="G48" s="15"/>
      <c r="H48" s="15"/>
    </row>
    <row r="49" spans="1:10" x14ac:dyDescent="0.2">
      <c r="A49" s="16">
        <v>1213</v>
      </c>
      <c r="B49" s="14" t="s">
        <v>146</v>
      </c>
      <c r="C49" s="121">
        <v>0</v>
      </c>
      <c r="E49" s="14" t="str">
        <f>IF(OR(C49&lt;&gt;0),"","SIN INFORMACIÓN QUE REVELAR")</f>
        <v>SIN INFORMACIÓN QUE REVELAR</v>
      </c>
    </row>
    <row r="51" spans="1:10" ht="14.25" x14ac:dyDescent="0.2">
      <c r="A51" s="160" t="s">
        <v>97</v>
      </c>
      <c r="B51" s="13"/>
      <c r="C51" s="13"/>
      <c r="D51" s="13"/>
      <c r="E51" s="13"/>
      <c r="F51" s="13"/>
      <c r="G51" s="13"/>
      <c r="H51" s="13"/>
    </row>
    <row r="52" spans="1:10" x14ac:dyDescent="0.2">
      <c r="A52" s="15" t="s">
        <v>86</v>
      </c>
      <c r="B52" s="15" t="s">
        <v>83</v>
      </c>
      <c r="C52" s="15" t="s">
        <v>84</v>
      </c>
      <c r="D52" s="15"/>
      <c r="E52" s="15"/>
      <c r="F52" s="15"/>
      <c r="G52" s="15"/>
      <c r="H52" s="15"/>
    </row>
    <row r="53" spans="1:10" x14ac:dyDescent="0.2">
      <c r="A53" s="16">
        <v>1211</v>
      </c>
      <c r="B53" s="14" t="s">
        <v>120</v>
      </c>
      <c r="C53" s="121">
        <v>0</v>
      </c>
      <c r="E53" s="14" t="str">
        <f>+IF(OR(C53&lt;&gt;0,C54&lt;&gt;0,C55&lt;&gt;0),"","SIN INFORMACIÓN QUE REVELAR")</f>
        <v>SIN INFORMACIÓN QUE REVELAR</v>
      </c>
    </row>
    <row r="54" spans="1:10" x14ac:dyDescent="0.2">
      <c r="A54" s="16">
        <v>1212</v>
      </c>
      <c r="B54" s="14" t="s">
        <v>554</v>
      </c>
      <c r="C54" s="121">
        <v>0</v>
      </c>
    </row>
    <row r="55" spans="1:10" x14ac:dyDescent="0.2">
      <c r="A55" s="16">
        <v>1214</v>
      </c>
      <c r="B55" s="14" t="s">
        <v>147</v>
      </c>
      <c r="C55" s="121">
        <v>0</v>
      </c>
    </row>
    <row r="56" spans="1:10" x14ac:dyDescent="0.2">
      <c r="C56" s="121"/>
    </row>
    <row r="57" spans="1:10" ht="14.25" x14ac:dyDescent="0.2">
      <c r="A57" s="160" t="s">
        <v>101</v>
      </c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">
      <c r="A58" s="15" t="s">
        <v>86</v>
      </c>
      <c r="B58" s="15" t="s">
        <v>83</v>
      </c>
      <c r="C58" s="15" t="s">
        <v>84</v>
      </c>
      <c r="D58" s="15" t="s">
        <v>98</v>
      </c>
      <c r="E58" s="15" t="s">
        <v>99</v>
      </c>
      <c r="F58" s="15" t="s">
        <v>555</v>
      </c>
      <c r="G58" s="15" t="s">
        <v>556</v>
      </c>
      <c r="H58" s="15" t="s">
        <v>100</v>
      </c>
      <c r="I58" s="15" t="s">
        <v>557</v>
      </c>
      <c r="J58" s="15" t="s">
        <v>127</v>
      </c>
    </row>
    <row r="59" spans="1:10" x14ac:dyDescent="0.2">
      <c r="A59" s="16">
        <v>1230</v>
      </c>
      <c r="B59" s="14" t="s">
        <v>149</v>
      </c>
      <c r="C59" s="125">
        <f>SUM(C60:C66)</f>
        <v>284242945.84999996</v>
      </c>
      <c r="D59" s="125">
        <f>SUM(D60:D66)</f>
        <v>0</v>
      </c>
      <c r="E59" s="125">
        <f>SUM(E60:E66)</f>
        <v>56688992.729999997</v>
      </c>
      <c r="F59" s="14" t="str">
        <f>+IF(OR(C59&lt;&gt;0,C60&lt;&gt;0,C61&lt;&gt;0,C62&lt;&gt;0,C63&lt;&gt;0,C64&lt;&gt;0,C65&lt;&gt;0,C66&lt;&gt;0,C67&lt;&gt;0,C68&lt;&gt;0,C69&lt;&gt;0,C70&lt;&gt;0,C71&lt;&gt;0,C72&lt;&gt;0,C73&lt;&gt;0,C74&lt;&gt;0,C75&lt;&gt;0),"","SIN INFORMACIÓN QUE REVELAR")</f>
        <v/>
      </c>
    </row>
    <row r="60" spans="1:10" x14ac:dyDescent="0.2">
      <c r="A60" s="16">
        <v>1231</v>
      </c>
      <c r="B60" s="14" t="s">
        <v>150</v>
      </c>
      <c r="C60" s="125">
        <v>22333764.199999999</v>
      </c>
      <c r="D60" s="127"/>
      <c r="E60" s="127"/>
    </row>
    <row r="61" spans="1:10" x14ac:dyDescent="0.2">
      <c r="A61" s="16">
        <v>1232</v>
      </c>
      <c r="B61" s="14" t="s">
        <v>151</v>
      </c>
      <c r="C61" s="125">
        <v>0</v>
      </c>
      <c r="D61" s="125">
        <v>0</v>
      </c>
      <c r="E61" s="125">
        <v>0</v>
      </c>
    </row>
    <row r="62" spans="1:10" x14ac:dyDescent="0.2">
      <c r="A62" s="16">
        <v>1233</v>
      </c>
      <c r="B62" s="14" t="s">
        <v>152</v>
      </c>
      <c r="C62" s="125">
        <v>157256799.63999999</v>
      </c>
      <c r="D62" s="125">
        <v>0</v>
      </c>
      <c r="E62" s="125">
        <v>56698210.579999998</v>
      </c>
    </row>
    <row r="63" spans="1:10" x14ac:dyDescent="0.2">
      <c r="A63" s="16">
        <v>1234</v>
      </c>
      <c r="B63" s="14" t="s">
        <v>153</v>
      </c>
      <c r="C63" s="125">
        <v>0</v>
      </c>
      <c r="D63" s="125">
        <v>0</v>
      </c>
      <c r="E63" s="125">
        <v>-9217.85</v>
      </c>
    </row>
    <row r="64" spans="1:10" x14ac:dyDescent="0.2">
      <c r="A64" s="16">
        <v>1235</v>
      </c>
      <c r="B64" s="14" t="s">
        <v>154</v>
      </c>
      <c r="C64" s="125">
        <v>4825121.71</v>
      </c>
      <c r="D64" s="125">
        <v>0</v>
      </c>
      <c r="E64" s="125">
        <v>0</v>
      </c>
    </row>
    <row r="65" spans="1:5" x14ac:dyDescent="0.2">
      <c r="A65" s="16">
        <v>1236</v>
      </c>
      <c r="B65" s="14" t="s">
        <v>155</v>
      </c>
      <c r="C65" s="125">
        <v>99827260.299999997</v>
      </c>
      <c r="D65" s="125">
        <v>0</v>
      </c>
      <c r="E65" s="125">
        <v>0</v>
      </c>
    </row>
    <row r="66" spans="1:5" x14ac:dyDescent="0.2">
      <c r="A66" s="16">
        <v>1239</v>
      </c>
      <c r="B66" s="14" t="s">
        <v>156</v>
      </c>
      <c r="C66" s="125">
        <v>0</v>
      </c>
      <c r="D66" s="125">
        <v>0</v>
      </c>
      <c r="E66" s="125">
        <v>0</v>
      </c>
    </row>
    <row r="67" spans="1:5" x14ac:dyDescent="0.2">
      <c r="A67" s="16">
        <v>1240</v>
      </c>
      <c r="B67" s="14" t="s">
        <v>157</v>
      </c>
      <c r="C67" s="125">
        <f>SUM(C68:C75)</f>
        <v>210126014.69999999</v>
      </c>
      <c r="D67" s="125">
        <f t="shared" ref="D67:E67" si="0">SUM(D68:D75)</f>
        <v>0</v>
      </c>
      <c r="E67" s="125">
        <f t="shared" si="0"/>
        <v>185243210.81</v>
      </c>
    </row>
    <row r="68" spans="1:5" x14ac:dyDescent="0.2">
      <c r="A68" s="16">
        <v>1241</v>
      </c>
      <c r="B68" s="14" t="s">
        <v>158</v>
      </c>
      <c r="C68" s="125">
        <v>111155607.40000001</v>
      </c>
      <c r="D68" s="125">
        <v>0</v>
      </c>
      <c r="E68" s="125">
        <v>99584780.340000004</v>
      </c>
    </row>
    <row r="69" spans="1:5" x14ac:dyDescent="0.2">
      <c r="A69" s="16">
        <v>1242</v>
      </c>
      <c r="B69" s="14" t="s">
        <v>159</v>
      </c>
      <c r="C69" s="125">
        <v>25319967.609999999</v>
      </c>
      <c r="D69" s="125">
        <v>0</v>
      </c>
      <c r="E69" s="125">
        <v>12927059.92</v>
      </c>
    </row>
    <row r="70" spans="1:5" x14ac:dyDescent="0.2">
      <c r="A70" s="16">
        <v>1243</v>
      </c>
      <c r="B70" s="14" t="s">
        <v>160</v>
      </c>
      <c r="C70" s="125">
        <v>11489937.279999999</v>
      </c>
      <c r="D70" s="125">
        <v>0</v>
      </c>
      <c r="E70" s="125">
        <v>11149702.76</v>
      </c>
    </row>
    <row r="71" spans="1:5" x14ac:dyDescent="0.2">
      <c r="A71" s="16">
        <v>1244</v>
      </c>
      <c r="B71" s="14" t="s">
        <v>161</v>
      </c>
      <c r="C71" s="125">
        <v>9071128.9499999993</v>
      </c>
      <c r="D71" s="125">
        <v>0</v>
      </c>
      <c r="E71" s="125">
        <v>11440492.859999999</v>
      </c>
    </row>
    <row r="72" spans="1:5" x14ac:dyDescent="0.2">
      <c r="A72" s="16">
        <v>1245</v>
      </c>
      <c r="B72" s="14" t="s">
        <v>162</v>
      </c>
      <c r="C72" s="125">
        <v>0</v>
      </c>
      <c r="D72" s="125">
        <v>0</v>
      </c>
      <c r="E72" s="125">
        <v>0</v>
      </c>
    </row>
    <row r="73" spans="1:5" x14ac:dyDescent="0.2">
      <c r="A73" s="16">
        <v>1246</v>
      </c>
      <c r="B73" s="14" t="s">
        <v>163</v>
      </c>
      <c r="C73" s="125">
        <v>51006028.130000003</v>
      </c>
      <c r="D73" s="125">
        <v>0</v>
      </c>
      <c r="E73" s="125">
        <v>48775749.619999997</v>
      </c>
    </row>
    <row r="74" spans="1:5" x14ac:dyDescent="0.2">
      <c r="A74" s="16">
        <v>1247</v>
      </c>
      <c r="B74" s="14" t="s">
        <v>164</v>
      </c>
      <c r="C74" s="125">
        <v>2083345.33</v>
      </c>
      <c r="D74" s="125">
        <v>0</v>
      </c>
      <c r="E74" s="125">
        <v>1365425.31</v>
      </c>
    </row>
    <row r="75" spans="1:5" x14ac:dyDescent="0.2">
      <c r="A75" s="16">
        <v>1248</v>
      </c>
      <c r="B75" s="14" t="s">
        <v>165</v>
      </c>
      <c r="C75" s="125">
        <v>0</v>
      </c>
      <c r="D75" s="125">
        <v>0</v>
      </c>
      <c r="E75" s="125">
        <v>0</v>
      </c>
    </row>
    <row r="76" spans="1:5" x14ac:dyDescent="0.2">
      <c r="A76" s="16"/>
      <c r="C76" s="125"/>
      <c r="D76" s="125"/>
      <c r="E76" s="125"/>
    </row>
    <row r="77" spans="1:5" x14ac:dyDescent="0.2">
      <c r="A77" s="16"/>
      <c r="C77" s="125"/>
      <c r="D77" s="125"/>
      <c r="E77" s="125"/>
    </row>
    <row r="78" spans="1:5" x14ac:dyDescent="0.2">
      <c r="A78" s="16"/>
      <c r="C78" s="125"/>
      <c r="D78" s="125"/>
      <c r="E78" s="125"/>
    </row>
    <row r="79" spans="1:5" x14ac:dyDescent="0.2">
      <c r="A79" s="16"/>
      <c r="C79" s="125"/>
      <c r="D79" s="125"/>
      <c r="E79" s="125"/>
    </row>
    <row r="80" spans="1:5" x14ac:dyDescent="0.2">
      <c r="C80" s="125"/>
      <c r="D80" s="125"/>
      <c r="E80" s="125"/>
    </row>
    <row r="81" spans="1:9" ht="14.25" x14ac:dyDescent="0.2">
      <c r="A81" s="160" t="s">
        <v>102</v>
      </c>
      <c r="B81" s="13"/>
      <c r="C81" s="126"/>
      <c r="D81" s="126"/>
      <c r="E81" s="126"/>
      <c r="F81" s="13"/>
      <c r="G81" s="13"/>
      <c r="H81" s="13"/>
      <c r="I81" s="13"/>
    </row>
    <row r="82" spans="1:9" x14ac:dyDescent="0.2">
      <c r="A82" s="15" t="s">
        <v>86</v>
      </c>
      <c r="B82" s="15" t="s">
        <v>83</v>
      </c>
      <c r="C82" s="128" t="s">
        <v>84</v>
      </c>
      <c r="D82" s="128" t="s">
        <v>103</v>
      </c>
      <c r="E82" s="128" t="s">
        <v>166</v>
      </c>
      <c r="F82" s="15" t="s">
        <v>558</v>
      </c>
      <c r="G82" s="15" t="s">
        <v>148</v>
      </c>
      <c r="H82" s="15" t="s">
        <v>100</v>
      </c>
      <c r="I82" s="15" t="s">
        <v>127</v>
      </c>
    </row>
    <row r="83" spans="1:9" x14ac:dyDescent="0.2">
      <c r="A83" s="16">
        <v>1250</v>
      </c>
      <c r="B83" s="14" t="s">
        <v>167</v>
      </c>
      <c r="C83" s="125">
        <f>SUM(C84:C88)</f>
        <v>2442117.84</v>
      </c>
      <c r="D83" s="125">
        <f>SUM(D84:D88)</f>
        <v>0</v>
      </c>
      <c r="E83" s="125">
        <f>SUM(E84:E88)</f>
        <v>4496048.38</v>
      </c>
      <c r="F83" s="14" t="str">
        <f>IF(OR(C83&lt;&gt;0,C84&lt;&gt;0,C85&lt;&gt;0,C86&lt;&gt;0,C87&lt;&gt;0,C88&lt;&gt;0,C89&lt;&gt;0,C90&lt;&gt;0,C91&lt;&gt;0,C92&lt;&gt;0,C93&lt;&gt;0,C94&lt;&gt;0,C95&lt;&gt;0),"","SIN INFORMACIÓN QUE REVELAR")</f>
        <v/>
      </c>
    </row>
    <row r="84" spans="1:9" x14ac:dyDescent="0.2">
      <c r="A84" s="16">
        <v>1251</v>
      </c>
      <c r="B84" s="14" t="s">
        <v>168</v>
      </c>
      <c r="C84" s="125">
        <v>2442117.84</v>
      </c>
      <c r="D84" s="125">
        <v>0</v>
      </c>
      <c r="E84" s="125">
        <v>2442117.84</v>
      </c>
    </row>
    <row r="85" spans="1:9" x14ac:dyDescent="0.2">
      <c r="A85" s="16">
        <v>1252</v>
      </c>
      <c r="B85" s="14" t="s">
        <v>169</v>
      </c>
      <c r="C85" s="125">
        <v>0</v>
      </c>
      <c r="D85" s="125">
        <v>0</v>
      </c>
      <c r="E85" s="125">
        <v>0</v>
      </c>
    </row>
    <row r="86" spans="1:9" x14ac:dyDescent="0.2">
      <c r="A86" s="16">
        <v>1253</v>
      </c>
      <c r="B86" s="14" t="s">
        <v>170</v>
      </c>
      <c r="C86" s="125">
        <v>0</v>
      </c>
      <c r="D86" s="125">
        <v>0</v>
      </c>
      <c r="E86" s="125">
        <v>0</v>
      </c>
    </row>
    <row r="87" spans="1:9" x14ac:dyDescent="0.2">
      <c r="A87" s="16">
        <v>1254</v>
      </c>
      <c r="B87" s="14" t="s">
        <v>171</v>
      </c>
      <c r="C87" s="125">
        <v>0</v>
      </c>
      <c r="D87" s="125">
        <v>0</v>
      </c>
      <c r="E87" s="125">
        <v>0</v>
      </c>
    </row>
    <row r="88" spans="1:9" x14ac:dyDescent="0.2">
      <c r="A88" s="16">
        <v>1259</v>
      </c>
      <c r="B88" s="14" t="s">
        <v>172</v>
      </c>
      <c r="C88" s="125">
        <v>0</v>
      </c>
      <c r="D88" s="125">
        <v>0</v>
      </c>
      <c r="E88" s="125">
        <v>2053930.54</v>
      </c>
    </row>
    <row r="89" spans="1:9" x14ac:dyDescent="0.2">
      <c r="A89" s="16">
        <v>1270</v>
      </c>
      <c r="B89" s="14" t="s">
        <v>173</v>
      </c>
      <c r="C89" s="125">
        <f>SUM(C90:C95)</f>
        <v>2927584.04</v>
      </c>
      <c r="D89" s="157"/>
      <c r="E89" s="157"/>
    </row>
    <row r="90" spans="1:9" x14ac:dyDescent="0.2">
      <c r="A90" s="16">
        <v>1271</v>
      </c>
      <c r="B90" s="14" t="s">
        <v>174</v>
      </c>
      <c r="C90" s="125">
        <v>0</v>
      </c>
      <c r="D90" s="157"/>
      <c r="E90" s="157"/>
    </row>
    <row r="91" spans="1:9" x14ac:dyDescent="0.2">
      <c r="A91" s="16">
        <v>1272</v>
      </c>
      <c r="B91" s="14" t="s">
        <v>175</v>
      </c>
      <c r="C91" s="125">
        <v>0</v>
      </c>
      <c r="D91" s="157"/>
      <c r="E91" s="157"/>
    </row>
    <row r="92" spans="1:9" x14ac:dyDescent="0.2">
      <c r="A92" s="16">
        <v>1273</v>
      </c>
      <c r="B92" s="14" t="s">
        <v>176</v>
      </c>
      <c r="C92" s="125">
        <v>0</v>
      </c>
      <c r="D92" s="157"/>
      <c r="E92" s="157"/>
    </row>
    <row r="93" spans="1:9" x14ac:dyDescent="0.2">
      <c r="A93" s="16">
        <v>1274</v>
      </c>
      <c r="B93" s="14" t="s">
        <v>177</v>
      </c>
      <c r="C93" s="125">
        <v>0</v>
      </c>
      <c r="D93" s="157"/>
      <c r="E93" s="157"/>
    </row>
    <row r="94" spans="1:9" x14ac:dyDescent="0.2">
      <c r="A94" s="16">
        <v>1275</v>
      </c>
      <c r="B94" s="14" t="s">
        <v>178</v>
      </c>
      <c r="C94" s="125">
        <v>0</v>
      </c>
      <c r="D94" s="157"/>
      <c r="E94" s="157"/>
    </row>
    <row r="95" spans="1:9" x14ac:dyDescent="0.2">
      <c r="A95" s="16">
        <v>1279</v>
      </c>
      <c r="B95" s="14" t="s">
        <v>179</v>
      </c>
      <c r="C95" s="125">
        <v>2927584.04</v>
      </c>
      <c r="D95" s="157"/>
      <c r="E95" s="157"/>
    </row>
    <row r="96" spans="1:9" x14ac:dyDescent="0.2">
      <c r="C96" s="125"/>
      <c r="D96" s="125"/>
      <c r="E96" s="125"/>
    </row>
    <row r="97" spans="1:8" ht="14.25" x14ac:dyDescent="0.2">
      <c r="A97" s="160" t="s">
        <v>104</v>
      </c>
      <c r="B97" s="13"/>
      <c r="C97" s="126"/>
      <c r="D97" s="126"/>
      <c r="E97" s="126"/>
      <c r="F97" s="13"/>
      <c r="G97" s="13"/>
      <c r="H97" s="13"/>
    </row>
    <row r="98" spans="1:8" x14ac:dyDescent="0.2">
      <c r="A98" s="15" t="s">
        <v>86</v>
      </c>
      <c r="B98" s="15" t="s">
        <v>83</v>
      </c>
      <c r="C98" s="128" t="s">
        <v>84</v>
      </c>
      <c r="D98" s="128" t="s">
        <v>180</v>
      </c>
      <c r="E98" s="128"/>
      <c r="F98" s="15"/>
      <c r="G98" s="15"/>
      <c r="H98" s="15"/>
    </row>
    <row r="99" spans="1:8" x14ac:dyDescent="0.2">
      <c r="A99" s="16">
        <v>1160</v>
      </c>
      <c r="B99" s="14" t="s">
        <v>181</v>
      </c>
      <c r="C99" s="125">
        <f>SUM(C100:C101)</f>
        <v>0</v>
      </c>
      <c r="D99" s="125"/>
      <c r="E99" s="125" t="str">
        <f>IF(OR(C99&lt;&gt;0,C100&lt;&gt;0,C101&lt;&gt;0),"","SIN INFORMACIÓN QUE REVELAR")</f>
        <v>SIN INFORMACIÓN QUE REVELAR</v>
      </c>
    </row>
    <row r="100" spans="1:8" x14ac:dyDescent="0.2">
      <c r="A100" s="16">
        <v>1161</v>
      </c>
      <c r="B100" s="14" t="s">
        <v>182</v>
      </c>
      <c r="C100" s="125">
        <v>0</v>
      </c>
      <c r="D100" s="125"/>
      <c r="E100" s="125"/>
    </row>
    <row r="101" spans="1:8" x14ac:dyDescent="0.2">
      <c r="A101" s="16">
        <v>1162</v>
      </c>
      <c r="B101" s="14" t="s">
        <v>183</v>
      </c>
      <c r="C101" s="125">
        <v>0</v>
      </c>
      <c r="D101" s="125"/>
      <c r="E101" s="125"/>
    </row>
    <row r="102" spans="1:8" x14ac:dyDescent="0.2">
      <c r="C102" s="125"/>
      <c r="D102" s="125"/>
      <c r="E102" s="125"/>
    </row>
    <row r="103" spans="1:8" ht="14.25" x14ac:dyDescent="0.2">
      <c r="A103" s="160" t="s">
        <v>559</v>
      </c>
      <c r="B103" s="13"/>
      <c r="C103" s="126"/>
      <c r="D103" s="126"/>
      <c r="E103" s="126"/>
      <c r="F103" s="13"/>
      <c r="G103" s="13"/>
      <c r="H103" s="13"/>
    </row>
    <row r="104" spans="1:8" x14ac:dyDescent="0.2">
      <c r="A104" s="15" t="s">
        <v>86</v>
      </c>
      <c r="B104" s="15" t="s">
        <v>83</v>
      </c>
      <c r="C104" s="128" t="s">
        <v>84</v>
      </c>
      <c r="D104" s="128" t="s">
        <v>127</v>
      </c>
      <c r="E104" s="128"/>
      <c r="F104" s="15"/>
      <c r="G104" s="15"/>
      <c r="H104" s="15"/>
    </row>
    <row r="105" spans="1:8" x14ac:dyDescent="0.2">
      <c r="A105" s="16">
        <v>1190</v>
      </c>
      <c r="B105" s="14" t="s">
        <v>492</v>
      </c>
      <c r="C105" s="125">
        <f>SUM(C106:C109)</f>
        <v>86519.35</v>
      </c>
      <c r="D105" s="125"/>
      <c r="E105" s="125" t="str">
        <f>IF(OR(C105&lt;&gt;0,C106&lt;&gt;0,C107&lt;&gt;0,C108&lt;&gt;0,C109&lt;&gt;0,C110&lt;&gt;0,C111&lt;&gt;0,C112&lt;&gt;0,C113&lt;&gt;0),"","SIN INFORMACIÓN QUE REVELAR")</f>
        <v/>
      </c>
    </row>
    <row r="106" spans="1:8" x14ac:dyDescent="0.2">
      <c r="A106" s="16">
        <v>1191</v>
      </c>
      <c r="B106" s="14" t="s">
        <v>485</v>
      </c>
      <c r="C106" s="125">
        <v>86519.35</v>
      </c>
      <c r="D106" s="125"/>
      <c r="E106" s="125"/>
    </row>
    <row r="107" spans="1:8" x14ac:dyDescent="0.2">
      <c r="A107" s="16">
        <v>1192</v>
      </c>
      <c r="B107" s="14" t="s">
        <v>486</v>
      </c>
      <c r="C107" s="125">
        <v>0</v>
      </c>
      <c r="D107" s="125"/>
      <c r="E107" s="125"/>
    </row>
    <row r="108" spans="1:8" x14ac:dyDescent="0.2">
      <c r="A108" s="16">
        <v>1193</v>
      </c>
      <c r="B108" s="14" t="s">
        <v>487</v>
      </c>
      <c r="C108" s="125">
        <v>0</v>
      </c>
      <c r="D108" s="125"/>
      <c r="E108" s="125"/>
    </row>
    <row r="109" spans="1:8" x14ac:dyDescent="0.2">
      <c r="A109" s="16">
        <v>1194</v>
      </c>
      <c r="B109" s="14" t="s">
        <v>488</v>
      </c>
      <c r="C109" s="125">
        <v>0</v>
      </c>
      <c r="D109" s="125"/>
      <c r="E109" s="125"/>
    </row>
    <row r="110" spans="1:8" x14ac:dyDescent="0.2">
      <c r="A110" s="16">
        <v>1290</v>
      </c>
      <c r="B110" s="14" t="s">
        <v>184</v>
      </c>
      <c r="C110" s="125">
        <f>SUM(C111:C113)</f>
        <v>0</v>
      </c>
      <c r="D110" s="125"/>
      <c r="E110" s="125"/>
    </row>
    <row r="111" spans="1:8" x14ac:dyDescent="0.2">
      <c r="A111" s="16">
        <v>1291</v>
      </c>
      <c r="B111" s="14" t="s">
        <v>185</v>
      </c>
      <c r="C111" s="125">
        <v>0</v>
      </c>
      <c r="D111" s="125"/>
      <c r="E111" s="125"/>
    </row>
    <row r="112" spans="1:8" x14ac:dyDescent="0.2">
      <c r="A112" s="16">
        <v>1292</v>
      </c>
      <c r="B112" s="14" t="s">
        <v>186</v>
      </c>
      <c r="C112" s="125">
        <v>0</v>
      </c>
      <c r="D112" s="125"/>
      <c r="E112" s="125"/>
    </row>
    <row r="113" spans="1:8" x14ac:dyDescent="0.2">
      <c r="A113" s="16">
        <v>1293</v>
      </c>
      <c r="B113" s="14" t="s">
        <v>187</v>
      </c>
      <c r="C113" s="125">
        <v>0</v>
      </c>
      <c r="D113" s="125"/>
      <c r="E113" s="125"/>
    </row>
    <row r="114" spans="1:8" x14ac:dyDescent="0.2">
      <c r="C114" s="125"/>
      <c r="D114" s="125"/>
      <c r="E114" s="125"/>
    </row>
    <row r="115" spans="1:8" ht="14.25" x14ac:dyDescent="0.2">
      <c r="A115" s="160" t="s">
        <v>105</v>
      </c>
      <c r="B115" s="13"/>
      <c r="C115" s="126"/>
      <c r="D115" s="126"/>
      <c r="E115" s="126"/>
      <c r="F115" s="13"/>
      <c r="G115" s="13"/>
      <c r="H115" s="13"/>
    </row>
    <row r="116" spans="1:8" x14ac:dyDescent="0.2">
      <c r="A116" s="15" t="s">
        <v>86</v>
      </c>
      <c r="B116" s="15" t="s">
        <v>83</v>
      </c>
      <c r="C116" s="128" t="s">
        <v>84</v>
      </c>
      <c r="D116" s="128" t="s">
        <v>123</v>
      </c>
      <c r="E116" s="128" t="s">
        <v>124</v>
      </c>
      <c r="F116" s="15" t="s">
        <v>125</v>
      </c>
      <c r="G116" s="15" t="s">
        <v>188</v>
      </c>
      <c r="H116" s="15" t="s">
        <v>578</v>
      </c>
    </row>
    <row r="117" spans="1:8" x14ac:dyDescent="0.2">
      <c r="A117" s="16">
        <v>2110</v>
      </c>
      <c r="B117" s="14" t="s">
        <v>189</v>
      </c>
      <c r="C117" s="125">
        <f>SUM(C118:C126)</f>
        <v>16135563.389999999</v>
      </c>
      <c r="D117" s="125">
        <f>SUM(D118:D126)</f>
        <v>16135563.389999999</v>
      </c>
      <c r="E117" s="125">
        <f>SUM(E118:E126)</f>
        <v>0</v>
      </c>
      <c r="F117" s="121">
        <f>SUM(F118:F126)</f>
        <v>0</v>
      </c>
      <c r="G117" s="121">
        <f>SUM(G118:G126)</f>
        <v>0</v>
      </c>
      <c r="H117" s="14" t="str">
        <f>IF(OR(C117&lt;&gt;0,C118&lt;&gt;0,C119&lt;&gt;0,C120&lt;&gt;0,C121&lt;&gt;0,C122&lt;&gt;0,C123&lt;&gt;0,C124&lt;&gt;0,C125&lt;&gt;0,C126&lt;&gt;0,C127&lt;&gt;0,C128&lt;&gt;0,C129&lt;&gt;0,C130&lt;&gt;0),"","SIN INFORMACIÓN QUE REVELAR")</f>
        <v/>
      </c>
    </row>
    <row r="118" spans="1:8" x14ac:dyDescent="0.2">
      <c r="A118" s="16">
        <v>2111</v>
      </c>
      <c r="B118" s="14" t="s">
        <v>190</v>
      </c>
      <c r="C118" s="125">
        <v>6322.79</v>
      </c>
      <c r="D118" s="125">
        <f>C118</f>
        <v>6322.79</v>
      </c>
      <c r="E118" s="125">
        <v>0</v>
      </c>
      <c r="F118" s="121">
        <v>0</v>
      </c>
      <c r="G118" s="121">
        <v>0</v>
      </c>
    </row>
    <row r="119" spans="1:8" x14ac:dyDescent="0.2">
      <c r="A119" s="16">
        <v>2112</v>
      </c>
      <c r="B119" s="14" t="s">
        <v>191</v>
      </c>
      <c r="C119" s="125">
        <v>36434.61</v>
      </c>
      <c r="D119" s="125">
        <f t="shared" ref="D119:D126" si="1">C119</f>
        <v>36434.61</v>
      </c>
      <c r="E119" s="125">
        <v>0</v>
      </c>
      <c r="F119" s="121">
        <v>0</v>
      </c>
      <c r="G119" s="121">
        <v>0</v>
      </c>
    </row>
    <row r="120" spans="1:8" x14ac:dyDescent="0.2">
      <c r="A120" s="16">
        <v>2113</v>
      </c>
      <c r="B120" s="14" t="s">
        <v>192</v>
      </c>
      <c r="C120" s="125">
        <v>1469232.74</v>
      </c>
      <c r="D120" s="125">
        <f t="shared" si="1"/>
        <v>1469232.74</v>
      </c>
      <c r="E120" s="125">
        <v>0</v>
      </c>
      <c r="F120" s="121">
        <v>0</v>
      </c>
      <c r="G120" s="121">
        <v>0</v>
      </c>
    </row>
    <row r="121" spans="1:8" x14ac:dyDescent="0.2">
      <c r="A121" s="16">
        <v>2114</v>
      </c>
      <c r="B121" s="14" t="s">
        <v>193</v>
      </c>
      <c r="C121" s="125">
        <v>0</v>
      </c>
      <c r="D121" s="125">
        <f t="shared" si="1"/>
        <v>0</v>
      </c>
      <c r="E121" s="125">
        <v>0</v>
      </c>
      <c r="F121" s="121">
        <v>0</v>
      </c>
      <c r="G121" s="121">
        <v>0</v>
      </c>
    </row>
    <row r="122" spans="1:8" x14ac:dyDescent="0.2">
      <c r="A122" s="16">
        <v>2115</v>
      </c>
      <c r="B122" s="14" t="s">
        <v>194</v>
      </c>
      <c r="C122" s="125">
        <v>0</v>
      </c>
      <c r="D122" s="125">
        <f t="shared" si="1"/>
        <v>0</v>
      </c>
      <c r="E122" s="125">
        <v>0</v>
      </c>
      <c r="F122" s="121">
        <v>0</v>
      </c>
      <c r="G122" s="121">
        <v>0</v>
      </c>
    </row>
    <row r="123" spans="1:8" x14ac:dyDescent="0.2">
      <c r="A123" s="16">
        <v>2116</v>
      </c>
      <c r="B123" s="14" t="s">
        <v>195</v>
      </c>
      <c r="C123" s="125">
        <v>0</v>
      </c>
      <c r="D123" s="125">
        <f t="shared" si="1"/>
        <v>0</v>
      </c>
      <c r="E123" s="125">
        <v>0</v>
      </c>
      <c r="F123" s="121">
        <v>0</v>
      </c>
      <c r="G123" s="121">
        <v>0</v>
      </c>
    </row>
    <row r="124" spans="1:8" x14ac:dyDescent="0.2">
      <c r="A124" s="16">
        <v>2117</v>
      </c>
      <c r="B124" s="14" t="s">
        <v>196</v>
      </c>
      <c r="C124" s="125">
        <v>-50410.04</v>
      </c>
      <c r="D124" s="125">
        <f t="shared" si="1"/>
        <v>-50410.04</v>
      </c>
      <c r="E124" s="125">
        <v>0</v>
      </c>
      <c r="F124" s="121">
        <v>0</v>
      </c>
      <c r="G124" s="121">
        <v>0</v>
      </c>
    </row>
    <row r="125" spans="1:8" x14ac:dyDescent="0.2">
      <c r="A125" s="16">
        <v>2118</v>
      </c>
      <c r="B125" s="14" t="s">
        <v>197</v>
      </c>
      <c r="C125" s="125">
        <v>0</v>
      </c>
      <c r="D125" s="125">
        <f t="shared" si="1"/>
        <v>0</v>
      </c>
      <c r="E125" s="125">
        <v>0</v>
      </c>
      <c r="F125" s="121">
        <v>0</v>
      </c>
      <c r="G125" s="121">
        <v>0</v>
      </c>
    </row>
    <row r="126" spans="1:8" x14ac:dyDescent="0.2">
      <c r="A126" s="16">
        <v>2119</v>
      </c>
      <c r="B126" s="14" t="s">
        <v>198</v>
      </c>
      <c r="C126" s="125">
        <v>14673983.289999999</v>
      </c>
      <c r="D126" s="125">
        <f t="shared" si="1"/>
        <v>14673983.289999999</v>
      </c>
      <c r="E126" s="125">
        <v>0</v>
      </c>
      <c r="F126" s="121">
        <v>0</v>
      </c>
      <c r="G126" s="121">
        <v>0</v>
      </c>
    </row>
    <row r="127" spans="1:8" x14ac:dyDescent="0.2">
      <c r="A127" s="16">
        <v>2120</v>
      </c>
      <c r="B127" s="14" t="s">
        <v>199</v>
      </c>
      <c r="C127" s="125">
        <f>SUM(C128:C130)</f>
        <v>0</v>
      </c>
      <c r="D127" s="125">
        <f t="shared" ref="D127:G127" si="2">SUM(D128:D130)</f>
        <v>0</v>
      </c>
      <c r="E127" s="125">
        <f t="shared" si="2"/>
        <v>0</v>
      </c>
      <c r="F127" s="121">
        <f t="shared" si="2"/>
        <v>0</v>
      </c>
      <c r="G127" s="121">
        <f t="shared" si="2"/>
        <v>0</v>
      </c>
    </row>
    <row r="128" spans="1:8" x14ac:dyDescent="0.2">
      <c r="A128" s="16">
        <v>2121</v>
      </c>
      <c r="B128" s="14" t="s">
        <v>200</v>
      </c>
      <c r="C128" s="125">
        <v>0</v>
      </c>
      <c r="D128" s="125">
        <f>C128</f>
        <v>0</v>
      </c>
      <c r="E128" s="125">
        <v>0</v>
      </c>
      <c r="F128" s="121">
        <v>0</v>
      </c>
      <c r="G128" s="121">
        <v>0</v>
      </c>
    </row>
    <row r="129" spans="1:8" x14ac:dyDescent="0.2">
      <c r="A129" s="16">
        <v>2122</v>
      </c>
      <c r="B129" s="14" t="s">
        <v>201</v>
      </c>
      <c r="C129" s="125">
        <v>0</v>
      </c>
      <c r="D129" s="125">
        <f t="shared" ref="D129:D130" si="3">C129</f>
        <v>0</v>
      </c>
      <c r="E129" s="125">
        <v>0</v>
      </c>
      <c r="F129" s="121">
        <v>0</v>
      </c>
      <c r="G129" s="121">
        <v>0</v>
      </c>
    </row>
    <row r="130" spans="1:8" x14ac:dyDescent="0.2">
      <c r="A130" s="16">
        <v>2129</v>
      </c>
      <c r="B130" s="14" t="s">
        <v>202</v>
      </c>
      <c r="C130" s="125">
        <v>0</v>
      </c>
      <c r="D130" s="125">
        <f t="shared" si="3"/>
        <v>0</v>
      </c>
      <c r="E130" s="125">
        <v>0</v>
      </c>
      <c r="F130" s="121">
        <v>0</v>
      </c>
      <c r="G130" s="121">
        <v>0</v>
      </c>
    </row>
    <row r="131" spans="1:8" x14ac:dyDescent="0.2">
      <c r="C131" s="125"/>
      <c r="D131" s="125"/>
      <c r="E131" s="125"/>
    </row>
    <row r="132" spans="1:8" ht="14.25" x14ac:dyDescent="0.2">
      <c r="A132" s="160" t="s">
        <v>106</v>
      </c>
      <c r="B132" s="13"/>
      <c r="C132" s="126"/>
      <c r="D132" s="126"/>
      <c r="E132" s="126"/>
      <c r="F132" s="13"/>
      <c r="G132" s="13"/>
      <c r="H132" s="13"/>
    </row>
    <row r="133" spans="1:8" x14ac:dyDescent="0.2">
      <c r="A133" s="15" t="s">
        <v>86</v>
      </c>
      <c r="B133" s="15" t="s">
        <v>83</v>
      </c>
      <c r="C133" s="128" t="s">
        <v>84</v>
      </c>
      <c r="D133" s="128" t="s">
        <v>87</v>
      </c>
      <c r="E133" s="128" t="s">
        <v>127</v>
      </c>
      <c r="F133" s="15"/>
      <c r="G133" s="15"/>
      <c r="H133" s="15"/>
    </row>
    <row r="134" spans="1:8" x14ac:dyDescent="0.2">
      <c r="A134" s="16">
        <v>2160</v>
      </c>
      <c r="B134" s="14" t="s">
        <v>203</v>
      </c>
      <c r="C134" s="125">
        <f>SUM(C135:C140)</f>
        <v>72010</v>
      </c>
      <c r="D134" s="125"/>
      <c r="E134" s="125" t="str">
        <f>IF(OR(C134&lt;&gt;0,C135&lt;&gt;0,C136&lt;&gt;0,C137&lt;&gt;0,C138&lt;&gt;0,C139&lt;&gt;0,C140&lt;&gt;0,C141&lt;&gt;0,C142&lt;&gt;0,C143&lt;&gt;0,C144&lt;&gt;0,C145&lt;&gt;0,C146&lt;&gt;0,C147&lt;&gt;0),"","SIN INFORMACIÓN QUE REVELAR")</f>
        <v/>
      </c>
    </row>
    <row r="135" spans="1:8" x14ac:dyDescent="0.2">
      <c r="A135" s="16">
        <v>2161</v>
      </c>
      <c r="B135" s="14" t="s">
        <v>204</v>
      </c>
      <c r="C135" s="125">
        <v>72010</v>
      </c>
      <c r="D135" s="125"/>
      <c r="E135" s="125"/>
    </row>
    <row r="136" spans="1:8" x14ac:dyDescent="0.2">
      <c r="A136" s="16">
        <v>2162</v>
      </c>
      <c r="B136" s="14" t="s">
        <v>205</v>
      </c>
      <c r="C136" s="125">
        <v>0</v>
      </c>
      <c r="D136" s="125"/>
      <c r="E136" s="125"/>
    </row>
    <row r="137" spans="1:8" x14ac:dyDescent="0.2">
      <c r="A137" s="16">
        <v>2163</v>
      </c>
      <c r="B137" s="14" t="s">
        <v>206</v>
      </c>
      <c r="C137" s="125">
        <v>0</v>
      </c>
      <c r="D137" s="125"/>
      <c r="E137" s="125"/>
    </row>
    <row r="138" spans="1:8" x14ac:dyDescent="0.2">
      <c r="A138" s="16">
        <v>2164</v>
      </c>
      <c r="B138" s="14" t="s">
        <v>207</v>
      </c>
      <c r="C138" s="125">
        <v>0</v>
      </c>
      <c r="D138" s="125"/>
      <c r="E138" s="125"/>
    </row>
    <row r="139" spans="1:8" x14ac:dyDescent="0.2">
      <c r="A139" s="16">
        <v>2165</v>
      </c>
      <c r="B139" s="14" t="s">
        <v>208</v>
      </c>
      <c r="C139" s="125">
        <v>0</v>
      </c>
      <c r="D139" s="125"/>
      <c r="E139" s="125"/>
    </row>
    <row r="140" spans="1:8" x14ac:dyDescent="0.2">
      <c r="A140" s="16">
        <v>2166</v>
      </c>
      <c r="B140" s="14" t="s">
        <v>209</v>
      </c>
      <c r="C140" s="125">
        <v>0</v>
      </c>
      <c r="D140" s="125"/>
      <c r="E140" s="125"/>
    </row>
    <row r="141" spans="1:8" x14ac:dyDescent="0.2">
      <c r="A141" s="16">
        <v>2250</v>
      </c>
      <c r="B141" s="14" t="s">
        <v>210</v>
      </c>
      <c r="C141" s="125">
        <f>SUM(C142:C147)</f>
        <v>0</v>
      </c>
      <c r="D141" s="125"/>
      <c r="E141" s="125"/>
    </row>
    <row r="142" spans="1:8" x14ac:dyDescent="0.2">
      <c r="A142" s="16">
        <v>2251</v>
      </c>
      <c r="B142" s="14" t="s">
        <v>211</v>
      </c>
      <c r="C142" s="125">
        <v>0</v>
      </c>
      <c r="D142" s="125"/>
      <c r="E142" s="125"/>
    </row>
    <row r="143" spans="1:8" x14ac:dyDescent="0.2">
      <c r="A143" s="16">
        <v>2252</v>
      </c>
      <c r="B143" s="14" t="s">
        <v>212</v>
      </c>
      <c r="C143" s="125">
        <v>0</v>
      </c>
      <c r="D143" s="125"/>
      <c r="E143" s="125"/>
    </row>
    <row r="144" spans="1:8" x14ac:dyDescent="0.2">
      <c r="A144" s="16">
        <v>2253</v>
      </c>
      <c r="B144" s="14" t="s">
        <v>213</v>
      </c>
      <c r="C144" s="125">
        <v>0</v>
      </c>
      <c r="D144" s="125"/>
      <c r="E144" s="125"/>
    </row>
    <row r="145" spans="1:8" x14ac:dyDescent="0.2">
      <c r="A145" s="16">
        <v>2254</v>
      </c>
      <c r="B145" s="14" t="s">
        <v>214</v>
      </c>
      <c r="C145" s="125">
        <v>0</v>
      </c>
      <c r="D145" s="125"/>
      <c r="E145" s="125"/>
    </row>
    <row r="146" spans="1:8" x14ac:dyDescent="0.2">
      <c r="A146" s="16">
        <v>2255</v>
      </c>
      <c r="B146" s="14" t="s">
        <v>215</v>
      </c>
      <c r="C146" s="125">
        <v>0</v>
      </c>
      <c r="D146" s="125"/>
      <c r="E146" s="125"/>
    </row>
    <row r="147" spans="1:8" x14ac:dyDescent="0.2">
      <c r="A147" s="16">
        <v>2256</v>
      </c>
      <c r="B147" s="14" t="s">
        <v>216</v>
      </c>
      <c r="C147" s="125">
        <v>0</v>
      </c>
      <c r="D147" s="125"/>
      <c r="E147" s="125"/>
    </row>
    <row r="148" spans="1:8" x14ac:dyDescent="0.2">
      <c r="A148" s="16"/>
      <c r="C148" s="125"/>
      <c r="D148" s="125"/>
      <c r="E148" s="125"/>
    </row>
    <row r="149" spans="1:8" x14ac:dyDescent="0.2">
      <c r="A149" s="16"/>
      <c r="C149" s="125"/>
      <c r="D149" s="125"/>
      <c r="E149" s="125"/>
    </row>
    <row r="150" spans="1:8" x14ac:dyDescent="0.2">
      <c r="A150" s="16"/>
      <c r="C150" s="125"/>
      <c r="D150" s="125"/>
      <c r="E150" s="125"/>
    </row>
    <row r="151" spans="1:8" x14ac:dyDescent="0.2">
      <c r="A151" s="16"/>
      <c r="C151" s="125"/>
      <c r="D151" s="125"/>
      <c r="E151" s="125"/>
    </row>
    <row r="152" spans="1:8" x14ac:dyDescent="0.2">
      <c r="A152" s="16"/>
      <c r="C152" s="125"/>
      <c r="D152" s="125"/>
      <c r="E152" s="125"/>
    </row>
    <row r="153" spans="1:8" x14ac:dyDescent="0.2">
      <c r="C153" s="125"/>
      <c r="D153" s="125"/>
      <c r="E153" s="125"/>
    </row>
    <row r="154" spans="1:8" ht="14.25" x14ac:dyDescent="0.2">
      <c r="A154" s="158" t="s">
        <v>560</v>
      </c>
      <c r="B154" s="13"/>
      <c r="C154" s="126"/>
      <c r="D154" s="126"/>
      <c r="E154" s="126"/>
      <c r="F154" s="13"/>
      <c r="G154" s="13"/>
      <c r="H154" s="13"/>
    </row>
    <row r="155" spans="1:8" x14ac:dyDescent="0.2">
      <c r="A155" s="17" t="s">
        <v>86</v>
      </c>
      <c r="B155" s="17" t="s">
        <v>83</v>
      </c>
      <c r="C155" s="129" t="s">
        <v>84</v>
      </c>
      <c r="D155" s="129" t="s">
        <v>87</v>
      </c>
      <c r="E155" s="129" t="s">
        <v>127</v>
      </c>
      <c r="F155" s="17"/>
      <c r="G155" s="17"/>
      <c r="H155" s="17"/>
    </row>
    <row r="156" spans="1:8" x14ac:dyDescent="0.2">
      <c r="A156" s="16">
        <v>2150</v>
      </c>
      <c r="B156" s="14" t="s">
        <v>561</v>
      </c>
      <c r="C156" s="125">
        <f>SUM(C157:C159)</f>
        <v>0</v>
      </c>
      <c r="D156" s="125"/>
      <c r="E156" s="125" t="str">
        <f>IF(OR(C156&lt;&gt;0,C157&lt;&gt;0,C158&lt;&gt;0,C159&lt;&gt;0,C160&lt;&gt;0,C161&lt;&gt;0,C162&lt;&gt;0,C163&lt;&gt;0),"","SIN INFORMACIÓN QUE REVELAR")</f>
        <v>SIN INFORMACIÓN QUE REVELAR</v>
      </c>
    </row>
    <row r="157" spans="1:8" x14ac:dyDescent="0.2">
      <c r="A157" s="16">
        <v>2151</v>
      </c>
      <c r="B157" s="14" t="s">
        <v>562</v>
      </c>
      <c r="C157" s="125">
        <v>0</v>
      </c>
      <c r="D157" s="125"/>
      <c r="E157" s="125"/>
    </row>
    <row r="158" spans="1:8" x14ac:dyDescent="0.2">
      <c r="A158" s="16">
        <v>2152</v>
      </c>
      <c r="B158" s="14" t="s">
        <v>563</v>
      </c>
      <c r="C158" s="125">
        <v>0</v>
      </c>
      <c r="D158" s="125"/>
      <c r="E158" s="125"/>
    </row>
    <row r="159" spans="1:8" x14ac:dyDescent="0.2">
      <c r="A159" s="16">
        <v>2159</v>
      </c>
      <c r="B159" s="14" t="s">
        <v>217</v>
      </c>
      <c r="C159" s="125">
        <v>0</v>
      </c>
      <c r="D159" s="125"/>
      <c r="E159" s="125"/>
    </row>
    <row r="160" spans="1:8" x14ac:dyDescent="0.2">
      <c r="A160" s="16">
        <v>2240</v>
      </c>
      <c r="B160" s="14" t="s">
        <v>219</v>
      </c>
      <c r="C160" s="125">
        <f>SUM(C161:C163)</f>
        <v>0</v>
      </c>
      <c r="D160" s="125"/>
      <c r="E160" s="125"/>
    </row>
    <row r="161" spans="1:5" x14ac:dyDescent="0.2">
      <c r="A161" s="16">
        <v>2241</v>
      </c>
      <c r="B161" s="14" t="s">
        <v>220</v>
      </c>
      <c r="C161" s="125">
        <v>0</v>
      </c>
      <c r="D161" s="125"/>
      <c r="E161" s="125"/>
    </row>
    <row r="162" spans="1:5" x14ac:dyDescent="0.2">
      <c r="A162" s="16">
        <v>2242</v>
      </c>
      <c r="B162" s="14" t="s">
        <v>221</v>
      </c>
      <c r="C162" s="125">
        <v>0</v>
      </c>
      <c r="D162" s="125"/>
      <c r="E162" s="125"/>
    </row>
    <row r="163" spans="1:5" x14ac:dyDescent="0.2">
      <c r="A163" s="16">
        <v>2249</v>
      </c>
      <c r="B163" s="14" t="s">
        <v>222</v>
      </c>
      <c r="C163" s="125">
        <v>0</v>
      </c>
      <c r="D163" s="125"/>
      <c r="E163" s="125"/>
    </row>
    <row r="164" spans="1:5" x14ac:dyDescent="0.2">
      <c r="C164" s="125"/>
      <c r="D164" s="125"/>
      <c r="E164" s="125"/>
    </row>
    <row r="165" spans="1:5" ht="14.25" x14ac:dyDescent="0.2">
      <c r="A165" s="159" t="s">
        <v>564</v>
      </c>
      <c r="B165" s="92"/>
      <c r="C165" s="130"/>
      <c r="D165" s="130"/>
      <c r="E165" s="130"/>
    </row>
    <row r="166" spans="1:5" x14ac:dyDescent="0.2">
      <c r="A166" s="93" t="s">
        <v>86</v>
      </c>
      <c r="B166" s="93" t="s">
        <v>83</v>
      </c>
      <c r="C166" s="131" t="s">
        <v>84</v>
      </c>
      <c r="D166" s="132" t="s">
        <v>87</v>
      </c>
      <c r="E166" s="132" t="s">
        <v>127</v>
      </c>
    </row>
    <row r="167" spans="1:5" x14ac:dyDescent="0.2">
      <c r="A167" s="94">
        <v>2170</v>
      </c>
      <c r="B167" s="95" t="s">
        <v>565</v>
      </c>
      <c r="C167" s="125">
        <f>SUM(C168:C170)</f>
        <v>0</v>
      </c>
      <c r="D167" s="125"/>
      <c r="E167" s="125" t="str">
        <f>IF(OR(C167&lt;&gt;0,C168&lt;&gt;0,C169&lt;&gt;0,C170&lt;&gt;0,C171&lt;&gt;0,C172&lt;&gt;0,C173&lt;&gt;0,C174&lt;&gt;0,C175&lt;&gt;0),"","SIN INFORMACIÓN QUE REVELAR")</f>
        <v/>
      </c>
    </row>
    <row r="168" spans="1:5" x14ac:dyDescent="0.2">
      <c r="A168" s="94">
        <v>2171</v>
      </c>
      <c r="B168" s="95" t="s">
        <v>566</v>
      </c>
      <c r="C168" s="125">
        <v>0</v>
      </c>
      <c r="D168" s="125"/>
      <c r="E168" s="125"/>
    </row>
    <row r="169" spans="1:5" x14ac:dyDescent="0.2">
      <c r="A169" s="94">
        <v>2172</v>
      </c>
      <c r="B169" s="95" t="s">
        <v>567</v>
      </c>
      <c r="C169" s="125">
        <v>0</v>
      </c>
      <c r="D169" s="125"/>
      <c r="E169" s="125"/>
    </row>
    <row r="170" spans="1:5" x14ac:dyDescent="0.2">
      <c r="A170" s="94">
        <v>2179</v>
      </c>
      <c r="B170" s="95" t="s">
        <v>568</v>
      </c>
      <c r="C170" s="125">
        <v>0</v>
      </c>
      <c r="D170" s="125"/>
      <c r="E170" s="125"/>
    </row>
    <row r="171" spans="1:5" x14ac:dyDescent="0.2">
      <c r="A171" s="94">
        <v>2260</v>
      </c>
      <c r="B171" s="95" t="s">
        <v>569</v>
      </c>
      <c r="C171" s="125">
        <f>SUM(C172:C175)</f>
        <v>999898.5</v>
      </c>
      <c r="D171" s="125"/>
      <c r="E171" s="125"/>
    </row>
    <row r="172" spans="1:5" x14ac:dyDescent="0.2">
      <c r="A172" s="94">
        <v>2261</v>
      </c>
      <c r="B172" s="95" t="s">
        <v>570</v>
      </c>
      <c r="C172" s="125">
        <v>0</v>
      </c>
      <c r="D172" s="125"/>
      <c r="E172" s="125"/>
    </row>
    <row r="173" spans="1:5" x14ac:dyDescent="0.2">
      <c r="A173" s="94">
        <v>2262</v>
      </c>
      <c r="B173" s="95" t="s">
        <v>571</v>
      </c>
      <c r="C173" s="125">
        <v>0</v>
      </c>
      <c r="D173" s="125"/>
      <c r="E173" s="125"/>
    </row>
    <row r="174" spans="1:5" x14ac:dyDescent="0.2">
      <c r="A174" s="94">
        <v>2263</v>
      </c>
      <c r="B174" s="95" t="s">
        <v>572</v>
      </c>
      <c r="C174" s="125">
        <v>999898.5</v>
      </c>
      <c r="D174" s="125"/>
      <c r="E174" s="125"/>
    </row>
    <row r="175" spans="1:5" x14ac:dyDescent="0.2">
      <c r="A175" s="94">
        <v>2269</v>
      </c>
      <c r="B175" s="95" t="s">
        <v>573</v>
      </c>
      <c r="C175" s="125">
        <v>0</v>
      </c>
      <c r="D175" s="125"/>
      <c r="E175" s="125"/>
    </row>
    <row r="176" spans="1:5" x14ac:dyDescent="0.2">
      <c r="A176" s="95"/>
      <c r="B176" s="95"/>
      <c r="C176" s="125"/>
      <c r="D176" s="125"/>
      <c r="E176" s="125"/>
    </row>
    <row r="177" spans="1:5" ht="14.25" x14ac:dyDescent="0.2">
      <c r="A177" s="159" t="s">
        <v>574</v>
      </c>
      <c r="B177" s="92"/>
      <c r="C177" s="130"/>
      <c r="D177" s="130"/>
      <c r="E177" s="130"/>
    </row>
    <row r="178" spans="1:5" x14ac:dyDescent="0.2">
      <c r="A178" s="93" t="s">
        <v>86</v>
      </c>
      <c r="B178" s="93" t="s">
        <v>83</v>
      </c>
      <c r="C178" s="131" t="s">
        <v>84</v>
      </c>
      <c r="D178" s="132" t="s">
        <v>87</v>
      </c>
      <c r="E178" s="132" t="s">
        <v>127</v>
      </c>
    </row>
    <row r="179" spans="1:5" x14ac:dyDescent="0.2">
      <c r="A179" s="94">
        <v>2190</v>
      </c>
      <c r="B179" s="95" t="s">
        <v>575</v>
      </c>
      <c r="C179" s="125">
        <f>SUM(C180:C182)</f>
        <v>894227.33</v>
      </c>
      <c r="D179" s="125"/>
      <c r="E179" s="125" t="str">
        <f>IF(OR(C179&lt;&gt;0,C180&lt;&gt;0,C181&lt;&gt;0,C182&lt;&gt;0),"","SIN INFORMACIÓN QUE REVELAR")</f>
        <v/>
      </c>
    </row>
    <row r="180" spans="1:5" x14ac:dyDescent="0.2">
      <c r="A180" s="94">
        <v>2191</v>
      </c>
      <c r="B180" s="95" t="s">
        <v>576</v>
      </c>
      <c r="C180" s="125">
        <v>76336</v>
      </c>
      <c r="D180" s="125"/>
      <c r="E180" s="125"/>
    </row>
    <row r="181" spans="1:5" x14ac:dyDescent="0.2">
      <c r="A181" s="94">
        <v>2192</v>
      </c>
      <c r="B181" s="95" t="s">
        <v>577</v>
      </c>
      <c r="C181" s="125">
        <v>0</v>
      </c>
      <c r="D181" s="125"/>
      <c r="E181" s="125"/>
    </row>
    <row r="182" spans="1:5" x14ac:dyDescent="0.2">
      <c r="A182" s="94">
        <v>2199</v>
      </c>
      <c r="B182" s="95" t="s">
        <v>218</v>
      </c>
      <c r="C182" s="125">
        <v>817891.33</v>
      </c>
      <c r="D182" s="125"/>
      <c r="E182" s="125"/>
    </row>
    <row r="183" spans="1:5" x14ac:dyDescent="0.2">
      <c r="A183" s="95"/>
      <c r="B183" s="95"/>
      <c r="C183" s="122"/>
      <c r="D183" s="95"/>
      <c r="E183" s="95"/>
    </row>
    <row r="184" spans="1:5" x14ac:dyDescent="0.2">
      <c r="A184" s="95"/>
      <c r="B184" s="95"/>
      <c r="C184" s="95"/>
      <c r="D184" s="95"/>
      <c r="E184" s="95"/>
    </row>
    <row r="185" spans="1:5" x14ac:dyDescent="0.2">
      <c r="A185" s="95"/>
      <c r="B185" s="95" t="s">
        <v>518</v>
      </c>
      <c r="C185" s="95"/>
      <c r="D185" s="95"/>
      <c r="E185" s="95"/>
    </row>
  </sheetData>
  <sheetProtection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7:F7"/>
  </mergeCells>
  <pageMargins left="0.78740157480314965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A14" sqref="A1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98" t="s">
        <v>596</v>
      </c>
      <c r="B1" s="199"/>
      <c r="C1" s="199"/>
      <c r="D1" s="20" t="s">
        <v>498</v>
      </c>
      <c r="E1" s="21">
        <v>2025</v>
      </c>
    </row>
    <row r="2" spans="1:5" ht="18.95" customHeight="1" x14ac:dyDescent="0.2">
      <c r="A2" s="199" t="s">
        <v>504</v>
      </c>
      <c r="B2" s="199"/>
      <c r="C2" s="199"/>
      <c r="D2" s="20" t="s">
        <v>499</v>
      </c>
      <c r="E2" s="21" t="s">
        <v>501</v>
      </c>
    </row>
    <row r="3" spans="1:5" ht="18.95" customHeight="1" x14ac:dyDescent="0.2">
      <c r="A3" s="199" t="s">
        <v>597</v>
      </c>
      <c r="B3" s="199"/>
      <c r="C3" s="199"/>
      <c r="D3" s="20" t="s">
        <v>500</v>
      </c>
      <c r="E3" s="21">
        <v>3</v>
      </c>
    </row>
    <row r="4" spans="1:5" ht="18.95" customHeight="1" x14ac:dyDescent="0.2">
      <c r="A4" s="199" t="s">
        <v>516</v>
      </c>
      <c r="B4" s="199"/>
      <c r="C4" s="199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ht="14.25" x14ac:dyDescent="0.2">
      <c r="A7" s="161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25">
        <v>349564987.38</v>
      </c>
      <c r="D9" s="125"/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25">
        <v>22858414.199999999</v>
      </c>
      <c r="D10" s="125"/>
      <c r="E10" s="14"/>
    </row>
    <row r="11" spans="1:5" x14ac:dyDescent="0.2">
      <c r="A11" s="26">
        <v>3130</v>
      </c>
      <c r="B11" s="22" t="s">
        <v>385</v>
      </c>
      <c r="C11" s="125">
        <v>0</v>
      </c>
      <c r="D11" s="125"/>
    </row>
    <row r="12" spans="1:5" x14ac:dyDescent="0.2">
      <c r="C12" s="125"/>
      <c r="D12" s="125"/>
    </row>
    <row r="13" spans="1:5" ht="14.25" x14ac:dyDescent="0.2">
      <c r="A13" s="161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25">
        <v>102529641.06</v>
      </c>
      <c r="D15" s="125"/>
      <c r="E15" s="125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25">
        <v>-60991992.789999999</v>
      </c>
      <c r="D16" s="125"/>
      <c r="E16" s="125"/>
    </row>
    <row r="17" spans="1:5" x14ac:dyDescent="0.2">
      <c r="A17" s="26">
        <v>3230</v>
      </c>
      <c r="B17" s="22" t="s">
        <v>389</v>
      </c>
      <c r="C17" s="125">
        <f>SUM(C18:C21)</f>
        <v>0</v>
      </c>
      <c r="D17" s="125"/>
      <c r="E17" s="125"/>
    </row>
    <row r="18" spans="1:5" x14ac:dyDescent="0.2">
      <c r="A18" s="26">
        <v>3231</v>
      </c>
      <c r="B18" s="22" t="s">
        <v>390</v>
      </c>
      <c r="C18" s="125">
        <v>0</v>
      </c>
      <c r="D18" s="125"/>
      <c r="E18" s="125"/>
    </row>
    <row r="19" spans="1:5" x14ac:dyDescent="0.2">
      <c r="A19" s="26">
        <v>3232</v>
      </c>
      <c r="B19" s="22" t="s">
        <v>391</v>
      </c>
      <c r="C19" s="125">
        <v>0</v>
      </c>
      <c r="D19" s="125"/>
      <c r="E19" s="125"/>
    </row>
    <row r="20" spans="1:5" x14ac:dyDescent="0.2">
      <c r="A20" s="26">
        <v>3233</v>
      </c>
      <c r="B20" s="22" t="s">
        <v>392</v>
      </c>
      <c r="C20" s="125">
        <v>0</v>
      </c>
      <c r="D20" s="125"/>
      <c r="E20" s="125"/>
    </row>
    <row r="21" spans="1:5" x14ac:dyDescent="0.2">
      <c r="A21" s="26">
        <v>3239</v>
      </c>
      <c r="B21" s="22" t="s">
        <v>393</v>
      </c>
      <c r="C21" s="125">
        <v>0</v>
      </c>
      <c r="D21" s="125"/>
      <c r="E21" s="125"/>
    </row>
    <row r="22" spans="1:5" x14ac:dyDescent="0.2">
      <c r="A22" s="26">
        <v>3240</v>
      </c>
      <c r="B22" s="22" t="s">
        <v>394</v>
      </c>
      <c r="C22" s="125">
        <f>SUM(C23:C25)</f>
        <v>0</v>
      </c>
      <c r="D22" s="125"/>
      <c r="E22" s="125"/>
    </row>
    <row r="23" spans="1:5" x14ac:dyDescent="0.2">
      <c r="A23" s="26">
        <v>3241</v>
      </c>
      <c r="B23" s="22" t="s">
        <v>395</v>
      </c>
      <c r="C23" s="125">
        <v>0</v>
      </c>
      <c r="D23" s="125"/>
      <c r="E23" s="125"/>
    </row>
    <row r="24" spans="1:5" x14ac:dyDescent="0.2">
      <c r="A24" s="26">
        <v>3242</v>
      </c>
      <c r="B24" s="22" t="s">
        <v>396</v>
      </c>
      <c r="C24" s="125">
        <v>0</v>
      </c>
      <c r="D24" s="125"/>
      <c r="E24" s="125"/>
    </row>
    <row r="25" spans="1:5" x14ac:dyDescent="0.2">
      <c r="A25" s="26">
        <v>3243</v>
      </c>
      <c r="B25" s="22" t="s">
        <v>397</v>
      </c>
      <c r="C25" s="125">
        <v>0</v>
      </c>
      <c r="D25" s="125"/>
      <c r="E25" s="125"/>
    </row>
    <row r="26" spans="1:5" x14ac:dyDescent="0.2">
      <c r="A26" s="26">
        <v>3250</v>
      </c>
      <c r="B26" s="22" t="s">
        <v>398</v>
      </c>
      <c r="C26" s="125">
        <f>SUM(C27:C29)</f>
        <v>0</v>
      </c>
      <c r="D26" s="125"/>
      <c r="E26" s="125"/>
    </row>
    <row r="27" spans="1:5" x14ac:dyDescent="0.2">
      <c r="A27" s="26">
        <v>3251</v>
      </c>
      <c r="B27" s="22" t="s">
        <v>399</v>
      </c>
      <c r="C27" s="125">
        <v>0</v>
      </c>
      <c r="D27" s="125"/>
      <c r="E27" s="125"/>
    </row>
    <row r="28" spans="1:5" x14ac:dyDescent="0.2">
      <c r="A28" s="26">
        <v>3252</v>
      </c>
      <c r="B28" s="22" t="s">
        <v>400</v>
      </c>
      <c r="C28" s="125">
        <v>0</v>
      </c>
      <c r="D28" s="125"/>
      <c r="E28" s="125"/>
    </row>
    <row r="29" spans="1:5" x14ac:dyDescent="0.2">
      <c r="A29" s="26">
        <v>3253</v>
      </c>
      <c r="B29" s="22" t="s">
        <v>595</v>
      </c>
      <c r="C29" s="123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8740157480314965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22" zoomScaleNormal="100" workbookViewId="0">
      <selection activeCell="B161" sqref="B16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125" bestFit="1" customWidth="1"/>
    <col min="4" max="4" width="16.42578125" style="125" bestFit="1" customWidth="1"/>
    <col min="5" max="5" width="8.140625" style="22" customWidth="1"/>
    <col min="6" max="16384" width="9.140625" style="22"/>
  </cols>
  <sheetData>
    <row r="1" spans="1:5" s="28" customFormat="1" ht="18.95" customHeight="1" x14ac:dyDescent="0.25">
      <c r="A1" s="198" t="s">
        <v>596</v>
      </c>
      <c r="B1" s="198"/>
      <c r="C1" s="198"/>
      <c r="D1" s="162" t="s">
        <v>600</v>
      </c>
      <c r="E1" s="21"/>
    </row>
    <row r="2" spans="1:5" s="28" customFormat="1" ht="18.95" customHeight="1" x14ac:dyDescent="0.25">
      <c r="A2" s="199" t="s">
        <v>505</v>
      </c>
      <c r="B2" s="199"/>
      <c r="C2" s="199"/>
      <c r="D2" s="162" t="s">
        <v>598</v>
      </c>
      <c r="E2" s="21"/>
    </row>
    <row r="3" spans="1:5" s="28" customFormat="1" ht="18.95" customHeight="1" x14ac:dyDescent="0.25">
      <c r="A3" s="199" t="s">
        <v>597</v>
      </c>
      <c r="B3" s="199"/>
      <c r="C3" s="199"/>
      <c r="D3" s="162" t="s">
        <v>599</v>
      </c>
      <c r="E3" s="21"/>
    </row>
    <row r="4" spans="1:5" s="28" customFormat="1" ht="18.95" customHeight="1" x14ac:dyDescent="0.25">
      <c r="A4" s="199" t="s">
        <v>516</v>
      </c>
      <c r="B4" s="199"/>
      <c r="C4" s="199"/>
      <c r="D4" s="133"/>
      <c r="E4" s="21"/>
    </row>
    <row r="5" spans="1:5" x14ac:dyDescent="0.2">
      <c r="A5" s="23" t="s">
        <v>116</v>
      </c>
      <c r="B5" s="24"/>
      <c r="C5" s="126"/>
      <c r="D5" s="126"/>
      <c r="E5" s="24"/>
    </row>
    <row r="7" spans="1:5" x14ac:dyDescent="0.2">
      <c r="A7" s="24" t="s">
        <v>584</v>
      </c>
      <c r="B7" s="24"/>
      <c r="C7" s="126"/>
      <c r="D7" s="126"/>
      <c r="E7" s="114"/>
    </row>
    <row r="8" spans="1:5" x14ac:dyDescent="0.2">
      <c r="A8" s="25" t="s">
        <v>86</v>
      </c>
      <c r="B8" s="25" t="s">
        <v>83</v>
      </c>
      <c r="C8" s="134">
        <v>2025</v>
      </c>
      <c r="D8" s="134">
        <v>2024</v>
      </c>
      <c r="E8" s="115"/>
    </row>
    <row r="9" spans="1:5" x14ac:dyDescent="0.2">
      <c r="A9" s="26">
        <v>1111</v>
      </c>
      <c r="B9" s="22" t="s">
        <v>401</v>
      </c>
      <c r="C9" s="125">
        <v>0</v>
      </c>
      <c r="D9" s="125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25">
        <v>116822695.65000001</v>
      </c>
      <c r="D10" s="125">
        <v>31432477.75</v>
      </c>
    </row>
    <row r="11" spans="1:5" x14ac:dyDescent="0.2">
      <c r="A11" s="26">
        <v>1113</v>
      </c>
      <c r="B11" s="22" t="s">
        <v>403</v>
      </c>
      <c r="C11" s="125">
        <v>0</v>
      </c>
      <c r="D11" s="125">
        <v>0</v>
      </c>
    </row>
    <row r="12" spans="1:5" x14ac:dyDescent="0.2">
      <c r="A12" s="26">
        <v>1114</v>
      </c>
      <c r="B12" s="22" t="s">
        <v>117</v>
      </c>
      <c r="C12" s="125">
        <v>101934.32</v>
      </c>
      <c r="D12" s="125">
        <v>0</v>
      </c>
    </row>
    <row r="13" spans="1:5" x14ac:dyDescent="0.2">
      <c r="A13" s="26">
        <v>1115</v>
      </c>
      <c r="B13" s="22" t="s">
        <v>118</v>
      </c>
      <c r="C13" s="125">
        <v>0</v>
      </c>
      <c r="D13" s="125">
        <v>0</v>
      </c>
    </row>
    <row r="14" spans="1:5" x14ac:dyDescent="0.2">
      <c r="A14" s="26">
        <v>1116</v>
      </c>
      <c r="B14" s="22" t="s">
        <v>404</v>
      </c>
      <c r="C14" s="125">
        <v>0</v>
      </c>
      <c r="D14" s="125">
        <v>0</v>
      </c>
    </row>
    <row r="15" spans="1:5" x14ac:dyDescent="0.2">
      <c r="A15" s="26">
        <v>1119</v>
      </c>
      <c r="B15" s="22" t="s">
        <v>405</v>
      </c>
      <c r="C15" s="125">
        <v>22314.6</v>
      </c>
      <c r="D15" s="125">
        <v>0</v>
      </c>
    </row>
    <row r="16" spans="1:5" x14ac:dyDescent="0.2">
      <c r="A16" s="33">
        <v>1110</v>
      </c>
      <c r="B16" s="34" t="s">
        <v>519</v>
      </c>
      <c r="C16" s="135">
        <f>SUM(C9:C15)</f>
        <v>116946944.56999999</v>
      </c>
      <c r="D16" s="135">
        <f>SUM(D9:D15)</f>
        <v>31432477.75</v>
      </c>
    </row>
    <row r="19" spans="1:5" x14ac:dyDescent="0.2">
      <c r="A19" s="24" t="s">
        <v>585</v>
      </c>
      <c r="B19" s="24"/>
      <c r="C19" s="126"/>
      <c r="D19" s="126"/>
    </row>
    <row r="20" spans="1:5" x14ac:dyDescent="0.2">
      <c r="A20" s="25" t="s">
        <v>86</v>
      </c>
      <c r="B20" s="25" t="s">
        <v>83</v>
      </c>
      <c r="C20" s="134">
        <v>2025</v>
      </c>
      <c r="D20" s="134">
        <v>2024</v>
      </c>
    </row>
    <row r="21" spans="1:5" x14ac:dyDescent="0.2">
      <c r="A21" s="33">
        <v>1230</v>
      </c>
      <c r="B21" s="34" t="s">
        <v>149</v>
      </c>
      <c r="C21" s="135">
        <f>SUM(C22:C28)</f>
        <v>1273843.5</v>
      </c>
      <c r="D21" s="135">
        <f>SUM(D22:D28)</f>
        <v>6456106.9700000007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25">
        <v>0</v>
      </c>
      <c r="D22" s="125">
        <v>0</v>
      </c>
    </row>
    <row r="23" spans="1:5" x14ac:dyDescent="0.2">
      <c r="A23" s="26">
        <v>1232</v>
      </c>
      <c r="B23" s="22" t="s">
        <v>151</v>
      </c>
      <c r="C23" s="125">
        <v>0</v>
      </c>
      <c r="D23" s="125">
        <v>0</v>
      </c>
    </row>
    <row r="24" spans="1:5" x14ac:dyDescent="0.2">
      <c r="A24" s="26">
        <v>1233</v>
      </c>
      <c r="B24" s="22" t="s">
        <v>152</v>
      </c>
      <c r="C24" s="125">
        <v>0</v>
      </c>
      <c r="D24" s="125">
        <v>0</v>
      </c>
    </row>
    <row r="25" spans="1:5" x14ac:dyDescent="0.2">
      <c r="A25" s="26">
        <v>1234</v>
      </c>
      <c r="B25" s="22" t="s">
        <v>153</v>
      </c>
      <c r="C25" s="125">
        <v>0</v>
      </c>
      <c r="D25" s="125">
        <v>0</v>
      </c>
    </row>
    <row r="26" spans="1:5" x14ac:dyDescent="0.2">
      <c r="A26" s="26">
        <v>1235</v>
      </c>
      <c r="B26" s="22" t="s">
        <v>154</v>
      </c>
      <c r="C26" s="125">
        <v>0</v>
      </c>
      <c r="D26" s="125">
        <v>1947019.31</v>
      </c>
    </row>
    <row r="27" spans="1:5" x14ac:dyDescent="0.2">
      <c r="A27" s="26">
        <v>1236</v>
      </c>
      <c r="B27" s="22" t="s">
        <v>155</v>
      </c>
      <c r="C27" s="125">
        <v>1273843.5</v>
      </c>
      <c r="D27" s="125">
        <v>4509087.66</v>
      </c>
    </row>
    <row r="28" spans="1:5" x14ac:dyDescent="0.2">
      <c r="A28" s="26">
        <v>1239</v>
      </c>
      <c r="B28" s="22" t="s">
        <v>156</v>
      </c>
      <c r="C28" s="125">
        <v>0</v>
      </c>
      <c r="D28" s="125">
        <v>0</v>
      </c>
    </row>
    <row r="29" spans="1:5" x14ac:dyDescent="0.2">
      <c r="A29" s="33">
        <v>1240</v>
      </c>
      <c r="B29" s="34" t="s">
        <v>157</v>
      </c>
      <c r="C29" s="135">
        <f>SUM(C30:C37)</f>
        <v>0</v>
      </c>
      <c r="D29" s="135">
        <f>SUM(D30:D37)</f>
        <v>12094419.09</v>
      </c>
    </row>
    <row r="30" spans="1:5" x14ac:dyDescent="0.2">
      <c r="A30" s="26">
        <v>1241</v>
      </c>
      <c r="B30" s="22" t="s">
        <v>158</v>
      </c>
      <c r="C30" s="125">
        <v>0</v>
      </c>
      <c r="D30" s="125">
        <v>10651292.5</v>
      </c>
    </row>
    <row r="31" spans="1:5" x14ac:dyDescent="0.2">
      <c r="A31" s="26">
        <v>1242</v>
      </c>
      <c r="B31" s="22" t="s">
        <v>159</v>
      </c>
      <c r="C31" s="125">
        <v>0</v>
      </c>
      <c r="D31" s="125">
        <v>142515.38</v>
      </c>
    </row>
    <row r="32" spans="1:5" x14ac:dyDescent="0.2">
      <c r="A32" s="26">
        <v>1243</v>
      </c>
      <c r="B32" s="22" t="s">
        <v>160</v>
      </c>
      <c r="C32" s="125">
        <v>0</v>
      </c>
      <c r="D32" s="125">
        <v>110532.52</v>
      </c>
    </row>
    <row r="33" spans="1:5" x14ac:dyDescent="0.2">
      <c r="A33" s="26">
        <v>1244</v>
      </c>
      <c r="B33" s="22" t="s">
        <v>161</v>
      </c>
      <c r="C33" s="125">
        <v>0</v>
      </c>
      <c r="D33" s="125">
        <v>0</v>
      </c>
    </row>
    <row r="34" spans="1:5" x14ac:dyDescent="0.2">
      <c r="A34" s="26">
        <v>1245</v>
      </c>
      <c r="B34" s="22" t="s">
        <v>162</v>
      </c>
      <c r="C34" s="125">
        <v>0</v>
      </c>
      <c r="D34" s="125">
        <v>0</v>
      </c>
    </row>
    <row r="35" spans="1:5" x14ac:dyDescent="0.2">
      <c r="A35" s="26">
        <v>1246</v>
      </c>
      <c r="B35" s="22" t="s">
        <v>163</v>
      </c>
      <c r="C35" s="125">
        <v>0</v>
      </c>
      <c r="D35" s="125">
        <v>1190078.69</v>
      </c>
    </row>
    <row r="36" spans="1:5" x14ac:dyDescent="0.2">
      <c r="A36" s="26">
        <v>1247</v>
      </c>
      <c r="B36" s="22" t="s">
        <v>164</v>
      </c>
      <c r="C36" s="125">
        <v>0</v>
      </c>
      <c r="D36" s="125">
        <v>0</v>
      </c>
    </row>
    <row r="37" spans="1:5" x14ac:dyDescent="0.2">
      <c r="A37" s="26">
        <v>1248</v>
      </c>
      <c r="B37" s="22" t="s">
        <v>165</v>
      </c>
      <c r="C37" s="125">
        <v>0</v>
      </c>
      <c r="D37" s="125">
        <v>0</v>
      </c>
    </row>
    <row r="38" spans="1:5" x14ac:dyDescent="0.2">
      <c r="A38" s="96">
        <v>1250</v>
      </c>
      <c r="B38" s="97" t="s">
        <v>167</v>
      </c>
      <c r="C38" s="136">
        <f>SUM(C39:C43)</f>
        <v>0</v>
      </c>
      <c r="D38" s="136">
        <f>SUM(D39:D43)</f>
        <v>0</v>
      </c>
    </row>
    <row r="39" spans="1:5" x14ac:dyDescent="0.2">
      <c r="A39" s="98">
        <v>1251</v>
      </c>
      <c r="B39" s="99" t="s">
        <v>168</v>
      </c>
      <c r="C39" s="137">
        <v>0</v>
      </c>
      <c r="D39" s="137">
        <v>0</v>
      </c>
    </row>
    <row r="40" spans="1:5" x14ac:dyDescent="0.2">
      <c r="A40" s="98">
        <v>1252</v>
      </c>
      <c r="B40" s="99" t="s">
        <v>169</v>
      </c>
      <c r="C40" s="137">
        <v>0</v>
      </c>
      <c r="D40" s="137">
        <v>0</v>
      </c>
    </row>
    <row r="41" spans="1:5" x14ac:dyDescent="0.2">
      <c r="A41" s="98">
        <v>1253</v>
      </c>
      <c r="B41" s="99" t="s">
        <v>170</v>
      </c>
      <c r="C41" s="137">
        <v>0</v>
      </c>
      <c r="D41" s="137">
        <v>0</v>
      </c>
    </row>
    <row r="42" spans="1:5" x14ac:dyDescent="0.2">
      <c r="A42" s="98">
        <v>1254</v>
      </c>
      <c r="B42" s="99" t="s">
        <v>171</v>
      </c>
      <c r="C42" s="137">
        <v>0</v>
      </c>
      <c r="D42" s="137">
        <v>0</v>
      </c>
    </row>
    <row r="43" spans="1:5" x14ac:dyDescent="0.2">
      <c r="A43" s="98">
        <v>1259</v>
      </c>
      <c r="B43" s="99" t="s">
        <v>172</v>
      </c>
      <c r="C43" s="137">
        <v>0</v>
      </c>
      <c r="D43" s="137">
        <v>0</v>
      </c>
    </row>
    <row r="44" spans="1:5" x14ac:dyDescent="0.2">
      <c r="B44" s="68" t="s">
        <v>520</v>
      </c>
      <c r="C44" s="135">
        <f>C21+C29+C38</f>
        <v>1273843.5</v>
      </c>
      <c r="D44" s="135">
        <f>D21+D29+D38</f>
        <v>18550526.060000002</v>
      </c>
    </row>
    <row r="45" spans="1:5" x14ac:dyDescent="0.2">
      <c r="B45" s="68"/>
      <c r="C45" s="135"/>
      <c r="D45" s="135"/>
    </row>
    <row r="46" spans="1:5" x14ac:dyDescent="0.2">
      <c r="E46" s="113"/>
    </row>
    <row r="47" spans="1:5" x14ac:dyDescent="0.2">
      <c r="A47" s="24" t="s">
        <v>586</v>
      </c>
      <c r="B47" s="24"/>
      <c r="C47" s="126"/>
      <c r="D47" s="126"/>
      <c r="E47" s="114"/>
    </row>
    <row r="48" spans="1:5" x14ac:dyDescent="0.2">
      <c r="A48" s="25" t="s">
        <v>86</v>
      </c>
      <c r="B48" s="25" t="s">
        <v>83</v>
      </c>
      <c r="C48" s="134">
        <v>2025</v>
      </c>
      <c r="D48" s="134">
        <v>2024</v>
      </c>
      <c r="E48" s="115"/>
    </row>
    <row r="49" spans="1:5" x14ac:dyDescent="0.2">
      <c r="A49" s="33">
        <v>3210</v>
      </c>
      <c r="B49" s="34" t="s">
        <v>521</v>
      </c>
      <c r="C49" s="135">
        <v>102529641.06</v>
      </c>
      <c r="D49" s="135">
        <v>1810989.84</v>
      </c>
      <c r="E49" s="113" t="str">
        <f>IF(OR(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0),"","SIN INFORMACIÓN QUE REVELAR")</f>
        <v/>
      </c>
    </row>
    <row r="50" spans="1:5" x14ac:dyDescent="0.2">
      <c r="A50" s="26"/>
      <c r="B50" s="68" t="s">
        <v>510</v>
      </c>
      <c r="C50" s="135">
        <f>C55+C67+C96+C99+C51</f>
        <v>-24812.98</v>
      </c>
      <c r="D50" s="135">
        <f>D55+D67+D96+D99+D51</f>
        <v>5764962.9400000004</v>
      </c>
    </row>
    <row r="51" spans="1:5" x14ac:dyDescent="0.2">
      <c r="A51" s="75">
        <v>5100</v>
      </c>
      <c r="B51" s="76" t="s">
        <v>278</v>
      </c>
      <c r="C51" s="138">
        <f>SUM(C54+C52)</f>
        <v>0</v>
      </c>
      <c r="D51" s="138">
        <f>SUM(D54+D52)</f>
        <v>0</v>
      </c>
    </row>
    <row r="52" spans="1:5" x14ac:dyDescent="0.2">
      <c r="A52" s="101">
        <v>5120</v>
      </c>
      <c r="B52" s="111" t="s">
        <v>145</v>
      </c>
      <c r="C52" s="135">
        <f>C53</f>
        <v>0</v>
      </c>
      <c r="D52" s="135">
        <f>D53</f>
        <v>0</v>
      </c>
    </row>
    <row r="53" spans="1:5" x14ac:dyDescent="0.2">
      <c r="A53" s="94">
        <v>5120</v>
      </c>
      <c r="B53" s="112" t="s">
        <v>145</v>
      </c>
      <c r="C53" s="125">
        <v>0</v>
      </c>
      <c r="D53" s="125">
        <v>0</v>
      </c>
    </row>
    <row r="54" spans="1:5" x14ac:dyDescent="0.2">
      <c r="A54" s="77">
        <v>5130</v>
      </c>
      <c r="B54" s="78" t="s">
        <v>539</v>
      </c>
      <c r="C54" s="139">
        <v>0</v>
      </c>
      <c r="D54" s="139">
        <v>0</v>
      </c>
    </row>
    <row r="55" spans="1:5" x14ac:dyDescent="0.2">
      <c r="A55" s="33">
        <v>5400</v>
      </c>
      <c r="B55" s="34" t="s">
        <v>343</v>
      </c>
      <c r="C55" s="135">
        <f>C56+C58+C60+C62+C64</f>
        <v>0</v>
      </c>
      <c r="D55" s="135">
        <f>D56+D58+D60+D62+D64</f>
        <v>0</v>
      </c>
    </row>
    <row r="56" spans="1:5" x14ac:dyDescent="0.2">
      <c r="A56" s="26">
        <v>5410</v>
      </c>
      <c r="B56" s="22" t="s">
        <v>511</v>
      </c>
      <c r="C56" s="125">
        <f>C57</f>
        <v>0</v>
      </c>
      <c r="D56" s="125">
        <f>D57</f>
        <v>0</v>
      </c>
    </row>
    <row r="57" spans="1:5" x14ac:dyDescent="0.2">
      <c r="A57" s="26">
        <v>5411</v>
      </c>
      <c r="B57" s="22" t="s">
        <v>345</v>
      </c>
      <c r="C57" s="125">
        <v>0</v>
      </c>
      <c r="D57" s="125">
        <v>0</v>
      </c>
    </row>
    <row r="58" spans="1:5" x14ac:dyDescent="0.2">
      <c r="A58" s="26">
        <v>5420</v>
      </c>
      <c r="B58" s="22" t="s">
        <v>512</v>
      </c>
      <c r="C58" s="125">
        <f>C59</f>
        <v>0</v>
      </c>
      <c r="D58" s="125">
        <f>D59</f>
        <v>0</v>
      </c>
    </row>
    <row r="59" spans="1:5" x14ac:dyDescent="0.2">
      <c r="A59" s="26">
        <v>5421</v>
      </c>
      <c r="B59" s="22" t="s">
        <v>348</v>
      </c>
      <c r="C59" s="125">
        <v>0</v>
      </c>
      <c r="D59" s="125">
        <v>0</v>
      </c>
    </row>
    <row r="60" spans="1:5" x14ac:dyDescent="0.2">
      <c r="A60" s="26">
        <v>5430</v>
      </c>
      <c r="B60" s="22" t="s">
        <v>513</v>
      </c>
      <c r="C60" s="125">
        <f>C61</f>
        <v>0</v>
      </c>
      <c r="D60" s="125">
        <f>D61</f>
        <v>0</v>
      </c>
    </row>
    <row r="61" spans="1:5" x14ac:dyDescent="0.2">
      <c r="A61" s="26">
        <v>5431</v>
      </c>
      <c r="B61" s="22" t="s">
        <v>351</v>
      </c>
      <c r="C61" s="125">
        <v>0</v>
      </c>
      <c r="D61" s="125">
        <v>0</v>
      </c>
    </row>
    <row r="62" spans="1:5" x14ac:dyDescent="0.2">
      <c r="A62" s="26">
        <v>5440</v>
      </c>
      <c r="B62" s="22" t="s">
        <v>514</v>
      </c>
      <c r="C62" s="125">
        <f>C63</f>
        <v>0</v>
      </c>
      <c r="D62" s="125">
        <f>D63</f>
        <v>0</v>
      </c>
    </row>
    <row r="63" spans="1:5" x14ac:dyDescent="0.2">
      <c r="A63" s="26">
        <v>5441</v>
      </c>
      <c r="B63" s="22" t="s">
        <v>514</v>
      </c>
      <c r="C63" s="125">
        <v>0</v>
      </c>
      <c r="D63" s="125">
        <v>0</v>
      </c>
    </row>
    <row r="64" spans="1:5" x14ac:dyDescent="0.2">
      <c r="A64" s="26">
        <v>5450</v>
      </c>
      <c r="B64" s="22" t="s">
        <v>515</v>
      </c>
      <c r="C64" s="125">
        <f>SUM(C65:C66)</f>
        <v>0</v>
      </c>
      <c r="D64" s="125">
        <f>SUM(D65:D66)</f>
        <v>0</v>
      </c>
    </row>
    <row r="65" spans="1:4" x14ac:dyDescent="0.2">
      <c r="A65" s="26">
        <v>5451</v>
      </c>
      <c r="B65" s="22" t="s">
        <v>355</v>
      </c>
      <c r="C65" s="125">
        <v>0</v>
      </c>
      <c r="D65" s="125">
        <v>0</v>
      </c>
    </row>
    <row r="66" spans="1:4" x14ac:dyDescent="0.2">
      <c r="A66" s="26">
        <v>5452</v>
      </c>
      <c r="B66" s="22" t="s">
        <v>356</v>
      </c>
      <c r="C66" s="125">
        <v>0</v>
      </c>
      <c r="D66" s="125">
        <v>0</v>
      </c>
    </row>
    <row r="67" spans="1:4" x14ac:dyDescent="0.2">
      <c r="A67" s="33">
        <v>5500</v>
      </c>
      <c r="B67" s="34" t="s">
        <v>357</v>
      </c>
      <c r="C67" s="135">
        <f>C68+C77+C80+C86</f>
        <v>0.41</v>
      </c>
      <c r="D67" s="135">
        <f>D68+D77+D80+D86</f>
        <v>5764962.9400000004</v>
      </c>
    </row>
    <row r="68" spans="1:4" x14ac:dyDescent="0.2">
      <c r="A68" s="26">
        <v>5510</v>
      </c>
      <c r="B68" s="22" t="s">
        <v>358</v>
      </c>
      <c r="C68" s="125">
        <f>SUM(C69:C76)</f>
        <v>0</v>
      </c>
      <c r="D68" s="125">
        <f>SUM(D69:D76)</f>
        <v>5764963.75</v>
      </c>
    </row>
    <row r="69" spans="1:4" x14ac:dyDescent="0.2">
      <c r="A69" s="26">
        <v>5511</v>
      </c>
      <c r="B69" s="22" t="s">
        <v>359</v>
      </c>
      <c r="C69" s="125">
        <v>0</v>
      </c>
      <c r="D69" s="125">
        <v>0</v>
      </c>
    </row>
    <row r="70" spans="1:4" x14ac:dyDescent="0.2">
      <c r="A70" s="26">
        <v>5512</v>
      </c>
      <c r="B70" s="22" t="s">
        <v>360</v>
      </c>
      <c r="C70" s="125">
        <v>0</v>
      </c>
      <c r="D70" s="125">
        <v>0</v>
      </c>
    </row>
    <row r="71" spans="1:4" x14ac:dyDescent="0.2">
      <c r="A71" s="26">
        <v>5513</v>
      </c>
      <c r="B71" s="22" t="s">
        <v>361</v>
      </c>
      <c r="C71" s="125">
        <v>0</v>
      </c>
      <c r="D71" s="125">
        <v>0</v>
      </c>
    </row>
    <row r="72" spans="1:4" x14ac:dyDescent="0.2">
      <c r="A72" s="26">
        <v>5514</v>
      </c>
      <c r="B72" s="22" t="s">
        <v>362</v>
      </c>
      <c r="C72" s="125">
        <v>0</v>
      </c>
      <c r="D72" s="125">
        <v>0</v>
      </c>
    </row>
    <row r="73" spans="1:4" x14ac:dyDescent="0.2">
      <c r="A73" s="26">
        <v>5515</v>
      </c>
      <c r="B73" s="22" t="s">
        <v>363</v>
      </c>
      <c r="C73" s="125">
        <v>0</v>
      </c>
      <c r="D73" s="125">
        <v>5764963.75</v>
      </c>
    </row>
    <row r="74" spans="1:4" x14ac:dyDescent="0.2">
      <c r="A74" s="26">
        <v>5516</v>
      </c>
      <c r="B74" s="22" t="s">
        <v>364</v>
      </c>
      <c r="C74" s="125">
        <v>0</v>
      </c>
      <c r="D74" s="125">
        <v>0</v>
      </c>
    </row>
    <row r="75" spans="1:4" x14ac:dyDescent="0.2">
      <c r="A75" s="26">
        <v>5517</v>
      </c>
      <c r="B75" s="22" t="s">
        <v>365</v>
      </c>
      <c r="C75" s="125">
        <v>0</v>
      </c>
      <c r="D75" s="125">
        <v>0</v>
      </c>
    </row>
    <row r="76" spans="1:4" x14ac:dyDescent="0.2">
      <c r="A76" s="26">
        <v>5518</v>
      </c>
      <c r="B76" s="22" t="s">
        <v>41</v>
      </c>
      <c r="C76" s="125">
        <v>0</v>
      </c>
      <c r="D76" s="125">
        <v>0</v>
      </c>
    </row>
    <row r="77" spans="1:4" x14ac:dyDescent="0.2">
      <c r="A77" s="26">
        <v>5520</v>
      </c>
      <c r="B77" s="22" t="s">
        <v>40</v>
      </c>
      <c r="C77" s="125">
        <f>SUM(C78:C79)</f>
        <v>0</v>
      </c>
      <c r="D77" s="125">
        <f>SUM(D78:D79)</f>
        <v>0</v>
      </c>
    </row>
    <row r="78" spans="1:4" x14ac:dyDescent="0.2">
      <c r="A78" s="26">
        <v>5521</v>
      </c>
      <c r="B78" s="22" t="s">
        <v>366</v>
      </c>
      <c r="C78" s="125">
        <v>0</v>
      </c>
      <c r="D78" s="125">
        <v>0</v>
      </c>
    </row>
    <row r="79" spans="1:4" x14ac:dyDescent="0.2">
      <c r="A79" s="26">
        <v>5522</v>
      </c>
      <c r="B79" s="22" t="s">
        <v>367</v>
      </c>
      <c r="C79" s="125">
        <v>0</v>
      </c>
      <c r="D79" s="125">
        <v>0</v>
      </c>
    </row>
    <row r="80" spans="1:4" x14ac:dyDescent="0.2">
      <c r="A80" s="26">
        <v>5530</v>
      </c>
      <c r="B80" s="22" t="s">
        <v>368</v>
      </c>
      <c r="C80" s="125">
        <f>SUM(C81:C85)</f>
        <v>0</v>
      </c>
      <c r="D80" s="125">
        <f>SUM(D81:D85)</f>
        <v>0</v>
      </c>
    </row>
    <row r="81" spans="1:4" x14ac:dyDescent="0.2">
      <c r="A81" s="26">
        <v>5531</v>
      </c>
      <c r="B81" s="22" t="s">
        <v>369</v>
      </c>
      <c r="C81" s="125">
        <v>0</v>
      </c>
      <c r="D81" s="125">
        <v>0</v>
      </c>
    </row>
    <row r="82" spans="1:4" x14ac:dyDescent="0.2">
      <c r="A82" s="26">
        <v>5532</v>
      </c>
      <c r="B82" s="22" t="s">
        <v>370</v>
      </c>
      <c r="C82" s="125">
        <v>0</v>
      </c>
      <c r="D82" s="125">
        <v>0</v>
      </c>
    </row>
    <row r="83" spans="1:4" x14ac:dyDescent="0.2">
      <c r="A83" s="26">
        <v>5533</v>
      </c>
      <c r="B83" s="22" t="s">
        <v>371</v>
      </c>
      <c r="C83" s="125">
        <v>0</v>
      </c>
      <c r="D83" s="125">
        <v>0</v>
      </c>
    </row>
    <row r="84" spans="1:4" x14ac:dyDescent="0.2">
      <c r="A84" s="26">
        <v>5534</v>
      </c>
      <c r="B84" s="22" t="s">
        <v>372</v>
      </c>
      <c r="C84" s="125">
        <v>0</v>
      </c>
      <c r="D84" s="125">
        <v>0</v>
      </c>
    </row>
    <row r="85" spans="1:4" x14ac:dyDescent="0.2">
      <c r="A85" s="26">
        <v>5535</v>
      </c>
      <c r="B85" s="22" t="s">
        <v>373</v>
      </c>
      <c r="C85" s="125">
        <v>0</v>
      </c>
      <c r="D85" s="125">
        <v>0</v>
      </c>
    </row>
    <row r="86" spans="1:4" x14ac:dyDescent="0.2">
      <c r="A86" s="26">
        <v>5590</v>
      </c>
      <c r="B86" s="22" t="s">
        <v>374</v>
      </c>
      <c r="C86" s="125">
        <f>SUM(C87:C95)</f>
        <v>0.41</v>
      </c>
      <c r="D86" s="125">
        <f>SUM(D87:D95)</f>
        <v>-0.81</v>
      </c>
    </row>
    <row r="87" spans="1:4" x14ac:dyDescent="0.2">
      <c r="A87" s="26">
        <v>5591</v>
      </c>
      <c r="B87" s="22" t="s">
        <v>375</v>
      </c>
      <c r="C87" s="125">
        <v>0</v>
      </c>
      <c r="D87" s="125">
        <v>0</v>
      </c>
    </row>
    <row r="88" spans="1:4" x14ac:dyDescent="0.2">
      <c r="A88" s="26">
        <v>5592</v>
      </c>
      <c r="B88" s="22" t="s">
        <v>376</v>
      </c>
      <c r="C88" s="125">
        <v>0</v>
      </c>
      <c r="D88" s="125">
        <v>0</v>
      </c>
    </row>
    <row r="89" spans="1:4" x14ac:dyDescent="0.2">
      <c r="A89" s="26">
        <v>5593</v>
      </c>
      <c r="B89" s="22" t="s">
        <v>377</v>
      </c>
      <c r="C89" s="125">
        <v>0</v>
      </c>
      <c r="D89" s="125">
        <v>0</v>
      </c>
    </row>
    <row r="90" spans="1:4" x14ac:dyDescent="0.2">
      <c r="A90" s="26">
        <v>5594</v>
      </c>
      <c r="B90" s="22" t="s">
        <v>378</v>
      </c>
      <c r="C90" s="125">
        <v>0</v>
      </c>
      <c r="D90" s="125">
        <v>0</v>
      </c>
    </row>
    <row r="91" spans="1:4" x14ac:dyDescent="0.2">
      <c r="A91" s="26">
        <v>5595</v>
      </c>
      <c r="B91" s="22" t="s">
        <v>379</v>
      </c>
      <c r="C91" s="125">
        <v>0</v>
      </c>
      <c r="D91" s="125">
        <v>0</v>
      </c>
    </row>
    <row r="92" spans="1:4" x14ac:dyDescent="0.2">
      <c r="A92" s="26">
        <v>5596</v>
      </c>
      <c r="B92" s="22" t="s">
        <v>274</v>
      </c>
      <c r="C92" s="125">
        <v>0</v>
      </c>
      <c r="D92" s="125">
        <v>0</v>
      </c>
    </row>
    <row r="93" spans="1:4" x14ac:dyDescent="0.2">
      <c r="A93" s="26">
        <v>5597</v>
      </c>
      <c r="B93" s="22" t="s">
        <v>380</v>
      </c>
      <c r="C93" s="125">
        <v>0</v>
      </c>
      <c r="D93" s="125">
        <v>0</v>
      </c>
    </row>
    <row r="94" spans="1:4" x14ac:dyDescent="0.2">
      <c r="A94" s="26"/>
    </row>
    <row r="95" spans="1:4" x14ac:dyDescent="0.2">
      <c r="A95" s="26">
        <v>5599</v>
      </c>
      <c r="B95" s="22" t="s">
        <v>381</v>
      </c>
      <c r="C95" s="125">
        <v>0.41</v>
      </c>
      <c r="D95" s="125">
        <v>-0.81</v>
      </c>
    </row>
    <row r="96" spans="1:4" x14ac:dyDescent="0.2">
      <c r="A96" s="33">
        <v>5600</v>
      </c>
      <c r="B96" s="34" t="s">
        <v>39</v>
      </c>
      <c r="C96" s="135">
        <f>C97</f>
        <v>0</v>
      </c>
      <c r="D96" s="135">
        <f>D97</f>
        <v>0</v>
      </c>
    </row>
    <row r="97" spans="1:4" x14ac:dyDescent="0.2">
      <c r="A97" s="26">
        <v>5610</v>
      </c>
      <c r="B97" s="22" t="s">
        <v>382</v>
      </c>
      <c r="C97" s="125">
        <f>C98</f>
        <v>0</v>
      </c>
      <c r="D97" s="125">
        <f>D98</f>
        <v>0</v>
      </c>
    </row>
    <row r="98" spans="1:4" x14ac:dyDescent="0.2">
      <c r="A98" s="26">
        <v>5611</v>
      </c>
      <c r="B98" s="22" t="s">
        <v>383</v>
      </c>
      <c r="C98" s="125">
        <v>0</v>
      </c>
      <c r="D98" s="125">
        <v>0</v>
      </c>
    </row>
    <row r="99" spans="1:4" x14ac:dyDescent="0.2">
      <c r="A99" s="33">
        <v>2110</v>
      </c>
      <c r="B99" s="71" t="s">
        <v>522</v>
      </c>
      <c r="C99" s="135">
        <f>SUM(C100:C104)</f>
        <v>-24813.39</v>
      </c>
      <c r="D99" s="135">
        <f>SUM(D100:D104)</f>
        <v>0</v>
      </c>
    </row>
    <row r="100" spans="1:4" x14ac:dyDescent="0.2">
      <c r="A100" s="26">
        <v>2111</v>
      </c>
      <c r="B100" s="22" t="s">
        <v>523</v>
      </c>
      <c r="C100" s="125">
        <v>0</v>
      </c>
      <c r="D100" s="125">
        <v>0</v>
      </c>
    </row>
    <row r="101" spans="1:4" x14ac:dyDescent="0.2">
      <c r="A101" s="26">
        <v>2112</v>
      </c>
      <c r="B101" s="22" t="s">
        <v>524</v>
      </c>
      <c r="C101" s="125">
        <v>-1838.6</v>
      </c>
      <c r="D101" s="125">
        <v>0</v>
      </c>
    </row>
    <row r="102" spans="1:4" x14ac:dyDescent="0.2">
      <c r="A102" s="26">
        <v>2112</v>
      </c>
      <c r="B102" s="22" t="s">
        <v>525</v>
      </c>
      <c r="C102" s="125">
        <v>-22974.79</v>
      </c>
      <c r="D102" s="125">
        <v>0</v>
      </c>
    </row>
    <row r="103" spans="1:4" x14ac:dyDescent="0.2">
      <c r="A103" s="26">
        <v>2115</v>
      </c>
      <c r="B103" s="22" t="s">
        <v>526</v>
      </c>
      <c r="C103" s="125">
        <v>0</v>
      </c>
      <c r="D103" s="125">
        <v>0</v>
      </c>
    </row>
    <row r="104" spans="1:4" x14ac:dyDescent="0.2">
      <c r="A104" s="26">
        <v>2114</v>
      </c>
      <c r="B104" s="22" t="s">
        <v>527</v>
      </c>
      <c r="C104" s="125">
        <v>0</v>
      </c>
      <c r="D104" s="125">
        <v>0</v>
      </c>
    </row>
    <row r="105" spans="1:4" x14ac:dyDescent="0.2">
      <c r="A105" s="77"/>
      <c r="B105" s="81" t="s">
        <v>540</v>
      </c>
      <c r="C105" s="138">
        <f>+C106</f>
        <v>0</v>
      </c>
      <c r="D105" s="138">
        <f>+D106</f>
        <v>0</v>
      </c>
    </row>
    <row r="106" spans="1:4" x14ac:dyDescent="0.2">
      <c r="A106" s="75">
        <v>1270</v>
      </c>
      <c r="B106" s="76" t="s">
        <v>173</v>
      </c>
      <c r="C106" s="138">
        <f>+C107</f>
        <v>0</v>
      </c>
      <c r="D106" s="138">
        <f>+D107</f>
        <v>0</v>
      </c>
    </row>
    <row r="107" spans="1:4" x14ac:dyDescent="0.2">
      <c r="A107" s="77">
        <v>1273</v>
      </c>
      <c r="B107" s="78" t="s">
        <v>541</v>
      </c>
      <c r="C107" s="139">
        <v>0</v>
      </c>
      <c r="D107" s="139">
        <v>0</v>
      </c>
    </row>
    <row r="108" spans="1:4" x14ac:dyDescent="0.2">
      <c r="A108" s="77"/>
      <c r="B108" s="81" t="s">
        <v>542</v>
      </c>
      <c r="C108" s="138">
        <f>+C109+C131</f>
        <v>12810.18</v>
      </c>
      <c r="D108" s="138">
        <f>+D109+D131</f>
        <v>59.74</v>
      </c>
    </row>
    <row r="109" spans="1:4" x14ac:dyDescent="0.2">
      <c r="A109" s="75">
        <v>4300</v>
      </c>
      <c r="B109" s="79" t="s">
        <v>590</v>
      </c>
      <c r="C109" s="138">
        <f>C123+C110+C113+C119+C121</f>
        <v>12810.18</v>
      </c>
      <c r="D109" s="135">
        <f>D123+D110+D113+D119+D121</f>
        <v>59.74</v>
      </c>
    </row>
    <row r="110" spans="1:4" x14ac:dyDescent="0.2">
      <c r="A110" s="75">
        <v>4310</v>
      </c>
      <c r="B110" s="79" t="s">
        <v>261</v>
      </c>
      <c r="C110" s="138">
        <f>SUM(C111:C112)</f>
        <v>0</v>
      </c>
      <c r="D110" s="138">
        <f>SUM(D111:D112)</f>
        <v>0</v>
      </c>
    </row>
    <row r="111" spans="1:4" x14ac:dyDescent="0.2">
      <c r="A111" s="77">
        <v>4311</v>
      </c>
      <c r="B111" s="80" t="s">
        <v>430</v>
      </c>
      <c r="C111" s="139">
        <v>0</v>
      </c>
      <c r="D111" s="125">
        <v>0</v>
      </c>
    </row>
    <row r="112" spans="1:4" x14ac:dyDescent="0.2">
      <c r="A112" s="77">
        <v>4319</v>
      </c>
      <c r="B112" s="80" t="s">
        <v>262</v>
      </c>
      <c r="C112" s="139">
        <v>0</v>
      </c>
      <c r="D112" s="125">
        <v>0</v>
      </c>
    </row>
    <row r="113" spans="1:4" x14ac:dyDescent="0.2">
      <c r="A113" s="75">
        <v>4320</v>
      </c>
      <c r="B113" s="79" t="s">
        <v>263</v>
      </c>
      <c r="C113" s="138">
        <f>SUM(C114:C118)</f>
        <v>0</v>
      </c>
      <c r="D113" s="138">
        <f>SUM(D114:D118)</f>
        <v>0</v>
      </c>
    </row>
    <row r="114" spans="1:4" x14ac:dyDescent="0.2">
      <c r="A114" s="77">
        <v>4321</v>
      </c>
      <c r="B114" s="80" t="s">
        <v>264</v>
      </c>
      <c r="C114" s="139">
        <v>0</v>
      </c>
      <c r="D114" s="125">
        <v>0</v>
      </c>
    </row>
    <row r="115" spans="1:4" x14ac:dyDescent="0.2">
      <c r="A115" s="77">
        <v>4322</v>
      </c>
      <c r="B115" s="80" t="s">
        <v>265</v>
      </c>
      <c r="C115" s="139">
        <v>0</v>
      </c>
      <c r="D115" s="125">
        <v>0</v>
      </c>
    </row>
    <row r="116" spans="1:4" x14ac:dyDescent="0.2">
      <c r="A116" s="77">
        <v>4323</v>
      </c>
      <c r="B116" s="80" t="s">
        <v>266</v>
      </c>
      <c r="C116" s="139">
        <v>0</v>
      </c>
      <c r="D116" s="125">
        <v>0</v>
      </c>
    </row>
    <row r="117" spans="1:4" x14ac:dyDescent="0.2">
      <c r="A117" s="77">
        <v>4324</v>
      </c>
      <c r="B117" s="80" t="s">
        <v>267</v>
      </c>
      <c r="C117" s="139">
        <v>0</v>
      </c>
      <c r="D117" s="125">
        <v>0</v>
      </c>
    </row>
    <row r="118" spans="1:4" x14ac:dyDescent="0.2">
      <c r="A118" s="77">
        <v>4325</v>
      </c>
      <c r="B118" s="80" t="s">
        <v>268</v>
      </c>
      <c r="C118" s="139">
        <v>0</v>
      </c>
      <c r="D118" s="125">
        <v>0</v>
      </c>
    </row>
    <row r="119" spans="1:4" x14ac:dyDescent="0.2">
      <c r="A119" s="75">
        <v>4330</v>
      </c>
      <c r="B119" s="79" t="s">
        <v>269</v>
      </c>
      <c r="C119" s="138">
        <f>C120</f>
        <v>0</v>
      </c>
      <c r="D119" s="138">
        <f>D120</f>
        <v>0</v>
      </c>
    </row>
    <row r="120" spans="1:4" x14ac:dyDescent="0.2">
      <c r="A120" s="77">
        <v>4331</v>
      </c>
      <c r="B120" s="80" t="s">
        <v>269</v>
      </c>
      <c r="C120" s="139">
        <v>0</v>
      </c>
      <c r="D120" s="125">
        <v>0</v>
      </c>
    </row>
    <row r="121" spans="1:4" x14ac:dyDescent="0.2">
      <c r="A121" s="75">
        <v>4340</v>
      </c>
      <c r="B121" s="79" t="s">
        <v>270</v>
      </c>
      <c r="C121" s="138">
        <f>C122</f>
        <v>0</v>
      </c>
      <c r="D121" s="138">
        <f>D122</f>
        <v>0</v>
      </c>
    </row>
    <row r="122" spans="1:4" x14ac:dyDescent="0.2">
      <c r="A122" s="77">
        <v>4341</v>
      </c>
      <c r="B122" s="80" t="s">
        <v>270</v>
      </c>
      <c r="C122" s="139">
        <v>0</v>
      </c>
      <c r="D122" s="125">
        <v>0</v>
      </c>
    </row>
    <row r="123" spans="1:4" x14ac:dyDescent="0.2">
      <c r="A123" s="101">
        <v>4390</v>
      </c>
      <c r="B123" s="102" t="s">
        <v>271</v>
      </c>
      <c r="C123" s="140">
        <f>SUM(C124:C130)</f>
        <v>12810.18</v>
      </c>
      <c r="D123" s="140">
        <f>SUM(D124:D130)</f>
        <v>59.74</v>
      </c>
    </row>
    <row r="124" spans="1:4" x14ac:dyDescent="0.2">
      <c r="A124" s="66">
        <v>4392</v>
      </c>
      <c r="B124" s="100" t="s">
        <v>272</v>
      </c>
      <c r="C124" s="141">
        <v>0</v>
      </c>
      <c r="D124" s="141">
        <v>0</v>
      </c>
    </row>
    <row r="125" spans="1:4" x14ac:dyDescent="0.2">
      <c r="A125" s="66">
        <v>4393</v>
      </c>
      <c r="B125" s="100" t="s">
        <v>431</v>
      </c>
      <c r="C125" s="141">
        <v>0</v>
      </c>
      <c r="D125" s="141">
        <v>0</v>
      </c>
    </row>
    <row r="126" spans="1:4" x14ac:dyDescent="0.2">
      <c r="A126" s="66">
        <v>4394</v>
      </c>
      <c r="B126" s="100" t="s">
        <v>273</v>
      </c>
      <c r="C126" s="141">
        <v>0</v>
      </c>
      <c r="D126" s="141">
        <v>0</v>
      </c>
    </row>
    <row r="127" spans="1:4" x14ac:dyDescent="0.2">
      <c r="A127" s="66">
        <v>4395</v>
      </c>
      <c r="B127" s="100" t="s">
        <v>274</v>
      </c>
      <c r="C127" s="141">
        <v>0</v>
      </c>
      <c r="D127" s="141">
        <v>0</v>
      </c>
    </row>
    <row r="128" spans="1:4" x14ac:dyDescent="0.2">
      <c r="A128" s="66">
        <v>4396</v>
      </c>
      <c r="B128" s="100" t="s">
        <v>275</v>
      </c>
      <c r="C128" s="141">
        <v>0</v>
      </c>
      <c r="D128" s="141">
        <v>0</v>
      </c>
    </row>
    <row r="129" spans="1:4" x14ac:dyDescent="0.2">
      <c r="A129" s="66">
        <v>4397</v>
      </c>
      <c r="B129" s="100" t="s">
        <v>432</v>
      </c>
      <c r="C129" s="141">
        <v>0</v>
      </c>
      <c r="D129" s="141">
        <v>0</v>
      </c>
    </row>
    <row r="130" spans="1:4" x14ac:dyDescent="0.2">
      <c r="A130" s="77">
        <v>4399</v>
      </c>
      <c r="B130" s="80" t="s">
        <v>271</v>
      </c>
      <c r="C130" s="139">
        <v>12810.18</v>
      </c>
      <c r="D130" s="139">
        <v>59.74</v>
      </c>
    </row>
    <row r="131" spans="1:4" x14ac:dyDescent="0.2">
      <c r="A131" s="33">
        <v>1120</v>
      </c>
      <c r="B131" s="71" t="s">
        <v>528</v>
      </c>
      <c r="C131" s="135">
        <f>SUM(C132:C140)</f>
        <v>0</v>
      </c>
      <c r="D131" s="135">
        <f>SUM(D132:D140)</f>
        <v>0</v>
      </c>
    </row>
    <row r="132" spans="1:4" x14ac:dyDescent="0.2">
      <c r="A132" s="26">
        <v>1124</v>
      </c>
      <c r="B132" s="72" t="s">
        <v>529</v>
      </c>
      <c r="C132" s="142">
        <v>0</v>
      </c>
      <c r="D132" s="125">
        <v>0</v>
      </c>
    </row>
    <row r="133" spans="1:4" x14ac:dyDescent="0.2">
      <c r="A133" s="26">
        <v>1124</v>
      </c>
      <c r="B133" s="72" t="s">
        <v>530</v>
      </c>
      <c r="C133" s="142">
        <v>0</v>
      </c>
      <c r="D133" s="125">
        <v>0</v>
      </c>
    </row>
    <row r="134" spans="1:4" x14ac:dyDescent="0.2">
      <c r="A134" s="26">
        <v>1124</v>
      </c>
      <c r="B134" s="72" t="s">
        <v>531</v>
      </c>
      <c r="C134" s="142">
        <v>0</v>
      </c>
      <c r="D134" s="125">
        <v>0</v>
      </c>
    </row>
    <row r="135" spans="1:4" x14ac:dyDescent="0.2">
      <c r="A135" s="26">
        <v>1124</v>
      </c>
      <c r="B135" s="72" t="s">
        <v>532</v>
      </c>
      <c r="C135" s="142">
        <v>0</v>
      </c>
      <c r="D135" s="125">
        <v>0</v>
      </c>
    </row>
    <row r="136" spans="1:4" x14ac:dyDescent="0.2">
      <c r="A136" s="26">
        <v>1124</v>
      </c>
      <c r="B136" s="72" t="s">
        <v>533</v>
      </c>
      <c r="C136" s="125">
        <v>0</v>
      </c>
      <c r="D136" s="125">
        <v>0</v>
      </c>
    </row>
    <row r="137" spans="1:4" x14ac:dyDescent="0.2">
      <c r="A137" s="26">
        <v>1124</v>
      </c>
      <c r="B137" s="72" t="s">
        <v>534</v>
      </c>
      <c r="C137" s="125">
        <v>0</v>
      </c>
      <c r="D137" s="125">
        <v>0</v>
      </c>
    </row>
    <row r="138" spans="1:4" x14ac:dyDescent="0.2">
      <c r="A138" s="26">
        <v>1122</v>
      </c>
      <c r="B138" s="72" t="s">
        <v>535</v>
      </c>
      <c r="C138" s="125">
        <v>0</v>
      </c>
      <c r="D138" s="125">
        <v>0</v>
      </c>
    </row>
    <row r="139" spans="1:4" x14ac:dyDescent="0.2">
      <c r="A139" s="26">
        <v>1122</v>
      </c>
      <c r="B139" s="72" t="s">
        <v>536</v>
      </c>
      <c r="C139" s="142">
        <v>0</v>
      </c>
      <c r="D139" s="125">
        <v>0</v>
      </c>
    </row>
    <row r="140" spans="1:4" x14ac:dyDescent="0.2">
      <c r="A140" s="26">
        <v>1122</v>
      </c>
      <c r="B140" s="72" t="s">
        <v>537</v>
      </c>
      <c r="C140" s="125">
        <v>0</v>
      </c>
      <c r="D140" s="125">
        <v>0</v>
      </c>
    </row>
    <row r="141" spans="1:4" x14ac:dyDescent="0.2">
      <c r="A141" s="26"/>
      <c r="B141" s="73" t="s">
        <v>538</v>
      </c>
      <c r="C141" s="135">
        <f>C49+C50-C105-C108</f>
        <v>102492017.89999999</v>
      </c>
      <c r="D141" s="135">
        <f>D49+D50-D105-D108</f>
        <v>7575893.04</v>
      </c>
    </row>
    <row r="143" spans="1:4" x14ac:dyDescent="0.2">
      <c r="B143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8 C8 D56:D63 C20 D65:D66"/>
    <dataValidation allowBlank="1" showInputMessage="1" showErrorMessage="1" prompt="Saldo al 31 de diciembre del año anterior que se presenta" sqref="D8 D48 D20"/>
    <dataValidation allowBlank="1" showInputMessage="1" showErrorMessage="1" prompt="Importe del trimestre anterior" sqref="D64 D55 C50:D50 C55:C66"/>
  </dataValidations>
  <pageMargins left="1.299212598425197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workbookViewId="0">
      <selection activeCell="C43" sqref="C43"/>
    </sheetView>
  </sheetViews>
  <sheetFormatPr baseColWidth="10" defaultColWidth="11.42578125" defaultRowHeight="11.25" x14ac:dyDescent="0.2"/>
  <cols>
    <col min="1" max="1" width="11.42578125" style="30"/>
    <col min="2" max="2" width="3.42578125" style="30" customWidth="1"/>
    <col min="3" max="3" width="63.140625" style="30" customWidth="1"/>
    <col min="4" max="4" width="17.5703125" style="141" customWidth="1"/>
    <col min="5" max="16384" width="11.42578125" style="30"/>
  </cols>
  <sheetData>
    <row r="1" spans="2:4" s="29" customFormat="1" ht="18" customHeight="1" x14ac:dyDescent="0.25">
      <c r="B1" s="200" t="s">
        <v>596</v>
      </c>
      <c r="C1" s="201"/>
      <c r="D1" s="202"/>
    </row>
    <row r="2" spans="2:4" s="29" customFormat="1" ht="18" customHeight="1" x14ac:dyDescent="0.25">
      <c r="B2" s="203" t="s">
        <v>506</v>
      </c>
      <c r="C2" s="204"/>
      <c r="D2" s="205"/>
    </row>
    <row r="3" spans="2:4" s="29" customFormat="1" ht="18" customHeight="1" x14ac:dyDescent="0.25">
      <c r="B3" s="203" t="s">
        <v>597</v>
      </c>
      <c r="C3" s="204"/>
      <c r="D3" s="205"/>
    </row>
    <row r="4" spans="2:4" s="31" customFormat="1" ht="18" customHeight="1" x14ac:dyDescent="0.2">
      <c r="B4" s="206" t="s">
        <v>507</v>
      </c>
      <c r="C4" s="207"/>
      <c r="D4" s="208"/>
    </row>
    <row r="5" spans="2:4" s="31" customFormat="1" ht="18" customHeight="1" x14ac:dyDescent="0.2">
      <c r="B5" s="209" t="s">
        <v>406</v>
      </c>
      <c r="C5" s="210"/>
      <c r="D5" s="163">
        <v>2025</v>
      </c>
    </row>
    <row r="6" spans="2:4" x14ac:dyDescent="0.2">
      <c r="B6" s="164" t="s">
        <v>435</v>
      </c>
      <c r="C6" s="45"/>
      <c r="D6" s="165">
        <v>238658021.72</v>
      </c>
    </row>
    <row r="7" spans="2:4" x14ac:dyDescent="0.2">
      <c r="B7" s="166"/>
      <c r="C7" s="46"/>
      <c r="D7" s="167"/>
    </row>
    <row r="8" spans="2:4" x14ac:dyDescent="0.2">
      <c r="B8" s="168" t="s">
        <v>436</v>
      </c>
      <c r="C8" s="50"/>
      <c r="D8" s="169">
        <f>SUM(D9:D14)</f>
        <v>-12810.18</v>
      </c>
    </row>
    <row r="9" spans="2:4" x14ac:dyDescent="0.2">
      <c r="B9" s="170" t="s">
        <v>437</v>
      </c>
      <c r="C9" s="52" t="s">
        <v>261</v>
      </c>
      <c r="D9" s="171">
        <v>0</v>
      </c>
    </row>
    <row r="10" spans="2:4" x14ac:dyDescent="0.2">
      <c r="B10" s="172" t="s">
        <v>438</v>
      </c>
      <c r="C10" s="47" t="s">
        <v>447</v>
      </c>
      <c r="D10" s="171">
        <v>0</v>
      </c>
    </row>
    <row r="11" spans="2:4" x14ac:dyDescent="0.2">
      <c r="B11" s="172" t="s">
        <v>439</v>
      </c>
      <c r="C11" s="47" t="s">
        <v>269</v>
      </c>
      <c r="D11" s="171">
        <v>0</v>
      </c>
    </row>
    <row r="12" spans="2:4" x14ac:dyDescent="0.2">
      <c r="B12" s="172" t="s">
        <v>440</v>
      </c>
      <c r="C12" s="47" t="s">
        <v>270</v>
      </c>
      <c r="D12" s="171">
        <v>0</v>
      </c>
    </row>
    <row r="13" spans="2:4" x14ac:dyDescent="0.2">
      <c r="B13" s="172" t="s">
        <v>441</v>
      </c>
      <c r="C13" s="47" t="s">
        <v>271</v>
      </c>
      <c r="D13" s="171">
        <v>0</v>
      </c>
    </row>
    <row r="14" spans="2:4" x14ac:dyDescent="0.2">
      <c r="B14" s="173" t="s">
        <v>442</v>
      </c>
      <c r="C14" s="48" t="s">
        <v>443</v>
      </c>
      <c r="D14" s="171">
        <v>-12810.18</v>
      </c>
    </row>
    <row r="15" spans="2:4" x14ac:dyDescent="0.2">
      <c r="B15" s="166"/>
      <c r="C15" s="49"/>
      <c r="D15" s="174"/>
    </row>
    <row r="16" spans="2:4" x14ac:dyDescent="0.2">
      <c r="B16" s="168" t="s">
        <v>592</v>
      </c>
      <c r="C16" s="46"/>
      <c r="D16" s="169">
        <f>SUM(D17:D19)</f>
        <v>0</v>
      </c>
    </row>
    <row r="17" spans="2:6" x14ac:dyDescent="0.2">
      <c r="B17" s="175">
        <v>3.1</v>
      </c>
      <c r="C17" s="47" t="s">
        <v>446</v>
      </c>
      <c r="D17" s="171">
        <v>0</v>
      </c>
    </row>
    <row r="18" spans="2:6" x14ac:dyDescent="0.2">
      <c r="B18" s="176">
        <v>3.2</v>
      </c>
      <c r="C18" s="47" t="s">
        <v>444</v>
      </c>
      <c r="D18" s="171">
        <v>0</v>
      </c>
    </row>
    <row r="19" spans="2:6" x14ac:dyDescent="0.2">
      <c r="B19" s="176">
        <v>3.3</v>
      </c>
      <c r="C19" s="48" t="s">
        <v>445</v>
      </c>
      <c r="D19" s="177">
        <v>0</v>
      </c>
    </row>
    <row r="20" spans="2:6" x14ac:dyDescent="0.2">
      <c r="B20" s="166"/>
      <c r="C20" s="51"/>
      <c r="D20" s="178"/>
    </row>
    <row r="21" spans="2:6" ht="12" thickBot="1" x14ac:dyDescent="0.25">
      <c r="B21" s="179" t="s">
        <v>543</v>
      </c>
      <c r="C21" s="180"/>
      <c r="D21" s="181">
        <f>D6+D8-D16</f>
        <v>238645211.53999999</v>
      </c>
    </row>
    <row r="23" spans="2:6" x14ac:dyDescent="0.2">
      <c r="B23" s="182" t="s">
        <v>518</v>
      </c>
      <c r="C23" s="182"/>
      <c r="D23" s="183"/>
      <c r="E23" s="182"/>
      <c r="F23" s="182"/>
    </row>
  </sheetData>
  <mergeCells count="5">
    <mergeCell ref="B1:D1"/>
    <mergeCell ref="B2:D2"/>
    <mergeCell ref="B3:D3"/>
    <mergeCell ref="B4:D4"/>
    <mergeCell ref="B5:C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9:B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2"/>
  <sheetViews>
    <sheetView showGridLines="0" topLeftCell="A27" workbookViewId="0">
      <selection activeCell="D63" sqref="D63"/>
    </sheetView>
  </sheetViews>
  <sheetFormatPr baseColWidth="10" defaultColWidth="11.42578125" defaultRowHeight="11.25" x14ac:dyDescent="0.2"/>
  <cols>
    <col min="1" max="1" width="23.5703125" style="30" customWidth="1"/>
    <col min="2" max="2" width="3.5703125" style="30" customWidth="1"/>
    <col min="3" max="3" width="62.140625" style="30" customWidth="1"/>
    <col min="4" max="4" width="17.5703125" style="141" customWidth="1"/>
    <col min="5" max="16384" width="11.42578125" style="30"/>
  </cols>
  <sheetData>
    <row r="1" spans="2:4" s="32" customFormat="1" ht="18.95" customHeight="1" x14ac:dyDescent="0.25">
      <c r="B1" s="211" t="s">
        <v>596</v>
      </c>
      <c r="C1" s="212"/>
      <c r="D1" s="213"/>
    </row>
    <row r="2" spans="2:4" s="32" customFormat="1" ht="18.95" customHeight="1" x14ac:dyDescent="0.25">
      <c r="B2" s="214" t="s">
        <v>508</v>
      </c>
      <c r="C2" s="215"/>
      <c r="D2" s="216"/>
    </row>
    <row r="3" spans="2:4" s="32" customFormat="1" ht="18.95" customHeight="1" x14ac:dyDescent="0.25">
      <c r="B3" s="214" t="s">
        <v>597</v>
      </c>
      <c r="C3" s="215"/>
      <c r="D3" s="216"/>
    </row>
    <row r="4" spans="2:4" x14ac:dyDescent="0.2">
      <c r="B4" s="217" t="s">
        <v>507</v>
      </c>
      <c r="C4" s="207"/>
      <c r="D4" s="218"/>
    </row>
    <row r="5" spans="2:4" ht="22.35" customHeight="1" x14ac:dyDescent="0.2">
      <c r="B5" s="219" t="s">
        <v>406</v>
      </c>
      <c r="C5" s="220"/>
      <c r="D5" s="155">
        <v>2025</v>
      </c>
    </row>
    <row r="6" spans="2:4" x14ac:dyDescent="0.2">
      <c r="B6" s="58" t="s">
        <v>448</v>
      </c>
      <c r="C6" s="45"/>
      <c r="D6" s="147">
        <v>137389413.56999999</v>
      </c>
    </row>
    <row r="7" spans="2:4" x14ac:dyDescent="0.2">
      <c r="B7" s="54"/>
      <c r="C7" s="46"/>
      <c r="D7" s="144"/>
    </row>
    <row r="8" spans="2:4" x14ac:dyDescent="0.2">
      <c r="B8" s="50" t="s">
        <v>449</v>
      </c>
      <c r="C8" s="55"/>
      <c r="D8" s="145">
        <f>SUM(D9:D29)</f>
        <v>1273843.5</v>
      </c>
    </row>
    <row r="9" spans="2:4" x14ac:dyDescent="0.2">
      <c r="B9" s="67">
        <v>2.1</v>
      </c>
      <c r="C9" s="59" t="s">
        <v>289</v>
      </c>
      <c r="D9" s="148">
        <v>0</v>
      </c>
    </row>
    <row r="10" spans="2:4" x14ac:dyDescent="0.2">
      <c r="B10" s="67">
        <v>2.2000000000000002</v>
      </c>
      <c r="C10" s="59" t="s">
        <v>286</v>
      </c>
      <c r="D10" s="148">
        <v>0</v>
      </c>
    </row>
    <row r="11" spans="2:4" x14ac:dyDescent="0.2">
      <c r="B11" s="63">
        <v>2.2999999999999998</v>
      </c>
      <c r="C11" s="53" t="s">
        <v>158</v>
      </c>
      <c r="D11" s="148">
        <v>0</v>
      </c>
    </row>
    <row r="12" spans="2:4" x14ac:dyDescent="0.2">
      <c r="B12" s="63">
        <v>2.4</v>
      </c>
      <c r="C12" s="53" t="s">
        <v>159</v>
      </c>
      <c r="D12" s="148">
        <v>0</v>
      </c>
    </row>
    <row r="13" spans="2:4" x14ac:dyDescent="0.2">
      <c r="B13" s="63">
        <v>2.5</v>
      </c>
      <c r="C13" s="53" t="s">
        <v>160</v>
      </c>
      <c r="D13" s="148">
        <v>0</v>
      </c>
    </row>
    <row r="14" spans="2:4" x14ac:dyDescent="0.2">
      <c r="B14" s="63">
        <v>2.6</v>
      </c>
      <c r="C14" s="53" t="s">
        <v>161</v>
      </c>
      <c r="D14" s="148">
        <v>0</v>
      </c>
    </row>
    <row r="15" spans="2:4" x14ac:dyDescent="0.2">
      <c r="B15" s="63">
        <v>2.7</v>
      </c>
      <c r="C15" s="53" t="s">
        <v>162</v>
      </c>
      <c r="D15" s="148">
        <v>0</v>
      </c>
    </row>
    <row r="16" spans="2:4" x14ac:dyDescent="0.2">
      <c r="B16" s="63">
        <v>2.8</v>
      </c>
      <c r="C16" s="53" t="s">
        <v>163</v>
      </c>
      <c r="D16" s="148">
        <v>0</v>
      </c>
    </row>
    <row r="17" spans="2:4" x14ac:dyDescent="0.2">
      <c r="B17" s="63">
        <v>2.9</v>
      </c>
      <c r="C17" s="53" t="s">
        <v>165</v>
      </c>
      <c r="D17" s="148">
        <v>0</v>
      </c>
    </row>
    <row r="18" spans="2:4" x14ac:dyDescent="0.2">
      <c r="B18" s="63" t="s">
        <v>450</v>
      </c>
      <c r="C18" s="53" t="s">
        <v>451</v>
      </c>
      <c r="D18" s="148">
        <v>0</v>
      </c>
    </row>
    <row r="19" spans="2:4" x14ac:dyDescent="0.2">
      <c r="B19" s="63" t="s">
        <v>476</v>
      </c>
      <c r="C19" s="53" t="s">
        <v>167</v>
      </c>
      <c r="D19" s="148">
        <v>0</v>
      </c>
    </row>
    <row r="20" spans="2:4" x14ac:dyDescent="0.2">
      <c r="B20" s="63" t="s">
        <v>477</v>
      </c>
      <c r="C20" s="53" t="s">
        <v>452</v>
      </c>
      <c r="D20" s="148">
        <v>0</v>
      </c>
    </row>
    <row r="21" spans="2:4" x14ac:dyDescent="0.2">
      <c r="B21" s="63" t="s">
        <v>478</v>
      </c>
      <c r="C21" s="53" t="s">
        <v>453</v>
      </c>
      <c r="D21" s="148">
        <v>1273843.5</v>
      </c>
    </row>
    <row r="22" spans="2:4" x14ac:dyDescent="0.2">
      <c r="B22" s="63" t="s">
        <v>479</v>
      </c>
      <c r="C22" s="53" t="s">
        <v>454</v>
      </c>
      <c r="D22" s="148">
        <v>0</v>
      </c>
    </row>
    <row r="23" spans="2:4" x14ac:dyDescent="0.2">
      <c r="B23" s="63" t="s">
        <v>455</v>
      </c>
      <c r="C23" s="53" t="s">
        <v>456</v>
      </c>
      <c r="D23" s="148">
        <v>0</v>
      </c>
    </row>
    <row r="24" spans="2:4" x14ac:dyDescent="0.2">
      <c r="B24" s="63" t="s">
        <v>457</v>
      </c>
      <c r="C24" s="53" t="s">
        <v>458</v>
      </c>
      <c r="D24" s="148">
        <v>0</v>
      </c>
    </row>
    <row r="25" spans="2:4" x14ac:dyDescent="0.2">
      <c r="B25" s="63" t="s">
        <v>459</v>
      </c>
      <c r="C25" s="53" t="s">
        <v>460</v>
      </c>
      <c r="D25" s="148">
        <v>0</v>
      </c>
    </row>
    <row r="26" spans="2:4" x14ac:dyDescent="0.2">
      <c r="B26" s="63" t="s">
        <v>461</v>
      </c>
      <c r="C26" s="53" t="s">
        <v>462</v>
      </c>
      <c r="D26" s="148">
        <v>0</v>
      </c>
    </row>
    <row r="27" spans="2:4" x14ac:dyDescent="0.2">
      <c r="B27" s="63" t="s">
        <v>463</v>
      </c>
      <c r="C27" s="53" t="s">
        <v>464</v>
      </c>
      <c r="D27" s="148">
        <v>0</v>
      </c>
    </row>
    <row r="28" spans="2:4" x14ac:dyDescent="0.2">
      <c r="B28" s="63" t="s">
        <v>465</v>
      </c>
      <c r="C28" s="53" t="s">
        <v>466</v>
      </c>
      <c r="D28" s="148">
        <v>0</v>
      </c>
    </row>
    <row r="29" spans="2:4" x14ac:dyDescent="0.2">
      <c r="B29" s="63" t="s">
        <v>467</v>
      </c>
      <c r="C29" s="59" t="s">
        <v>468</v>
      </c>
      <c r="D29" s="148">
        <v>0</v>
      </c>
    </row>
    <row r="30" spans="2:4" x14ac:dyDescent="0.2">
      <c r="B30" s="64"/>
      <c r="C30" s="60"/>
      <c r="D30" s="149"/>
    </row>
    <row r="31" spans="2:4" x14ac:dyDescent="0.2">
      <c r="B31" s="61" t="s">
        <v>469</v>
      </c>
      <c r="C31" s="62"/>
      <c r="D31" s="150">
        <f>SUM(D32:D38)</f>
        <v>0.41</v>
      </c>
    </row>
    <row r="32" spans="2:4" x14ac:dyDescent="0.2">
      <c r="B32" s="63" t="s">
        <v>470</v>
      </c>
      <c r="C32" s="53" t="s">
        <v>358</v>
      </c>
      <c r="D32" s="148">
        <v>0</v>
      </c>
    </row>
    <row r="33" spans="2:5" x14ac:dyDescent="0.2">
      <c r="B33" s="63" t="s">
        <v>471</v>
      </c>
      <c r="C33" s="53" t="s">
        <v>40</v>
      </c>
      <c r="D33" s="148">
        <v>0</v>
      </c>
    </row>
    <row r="34" spans="2:5" x14ac:dyDescent="0.2">
      <c r="B34" s="63" t="s">
        <v>472</v>
      </c>
      <c r="C34" s="53" t="s">
        <v>368</v>
      </c>
      <c r="D34" s="148">
        <v>0</v>
      </c>
    </row>
    <row r="35" spans="2:5" x14ac:dyDescent="0.2">
      <c r="B35" s="63" t="s">
        <v>473</v>
      </c>
      <c r="C35" s="53" t="s">
        <v>374</v>
      </c>
      <c r="D35" s="148">
        <v>0.41</v>
      </c>
    </row>
    <row r="36" spans="2:5" x14ac:dyDescent="0.2">
      <c r="B36" s="63" t="s">
        <v>474</v>
      </c>
      <c r="C36" s="53" t="s">
        <v>382</v>
      </c>
      <c r="D36" s="148">
        <v>0</v>
      </c>
    </row>
    <row r="37" spans="2:5" x14ac:dyDescent="0.2">
      <c r="B37" s="63" t="s">
        <v>545</v>
      </c>
      <c r="C37" s="53" t="s">
        <v>593</v>
      </c>
      <c r="D37" s="148">
        <v>0</v>
      </c>
    </row>
    <row r="38" spans="2:5" x14ac:dyDescent="0.2">
      <c r="B38" s="63" t="s">
        <v>546</v>
      </c>
      <c r="C38" s="59" t="s">
        <v>475</v>
      </c>
      <c r="D38" s="151">
        <v>0</v>
      </c>
    </row>
    <row r="39" spans="2:5" x14ac:dyDescent="0.2">
      <c r="B39" s="54"/>
      <c r="C39" s="56"/>
      <c r="D39" s="152"/>
    </row>
    <row r="40" spans="2:5" x14ac:dyDescent="0.2">
      <c r="B40" s="57" t="s">
        <v>544</v>
      </c>
      <c r="C40" s="45"/>
      <c r="D40" s="143">
        <f>D6-D8+D31</f>
        <v>136115570.47999999</v>
      </c>
    </row>
    <row r="42" spans="2:5" s="146" customFormat="1" x14ac:dyDescent="0.2">
      <c r="B42" s="182" t="s">
        <v>518</v>
      </c>
      <c r="C42" s="184"/>
      <c r="D42" s="183"/>
      <c r="E42" s="182"/>
    </row>
  </sheetData>
  <mergeCells count="5">
    <mergeCell ref="B1:D1"/>
    <mergeCell ref="B2:D2"/>
    <mergeCell ref="B3:D3"/>
    <mergeCell ref="B4:D4"/>
    <mergeCell ref="B5:C5"/>
  </mergeCell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57" zoomScale="78" workbookViewId="0">
      <selection activeCell="F91" sqref="F9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1" style="22" customWidth="1"/>
    <col min="4" max="4" width="14.7109375" style="22" customWidth="1"/>
    <col min="5" max="5" width="12.28515625" style="22" customWidth="1"/>
    <col min="6" max="6" width="11.7109375" style="22" customWidth="1"/>
    <col min="7" max="7" width="17.140625" style="22" customWidth="1"/>
    <col min="8" max="8" width="8.7109375" style="22" customWidth="1"/>
    <col min="9" max="9" width="11.42578125" style="22" customWidth="1"/>
    <col min="10" max="10" width="13.85546875" style="22" customWidth="1"/>
    <col min="11" max="16384" width="9.140625" style="22"/>
  </cols>
  <sheetData>
    <row r="1" spans="1:10" ht="18.95" customHeight="1" x14ac:dyDescent="0.2">
      <c r="A1" s="198" t="s">
        <v>596</v>
      </c>
      <c r="B1" s="222"/>
      <c r="C1" s="222"/>
      <c r="D1" s="222"/>
      <c r="E1" s="222"/>
      <c r="F1" s="222"/>
      <c r="G1" s="20" t="s">
        <v>498</v>
      </c>
      <c r="H1" s="21">
        <v>2025</v>
      </c>
    </row>
    <row r="2" spans="1:10" ht="18.95" customHeight="1" x14ac:dyDescent="0.2">
      <c r="A2" s="199" t="s">
        <v>509</v>
      </c>
      <c r="B2" s="222"/>
      <c r="C2" s="222"/>
      <c r="D2" s="222"/>
      <c r="E2" s="222"/>
      <c r="F2" s="222"/>
      <c r="G2" s="20" t="s">
        <v>499</v>
      </c>
      <c r="H2" s="21" t="s">
        <v>501</v>
      </c>
    </row>
    <row r="3" spans="1:10" ht="18.95" customHeight="1" x14ac:dyDescent="0.2">
      <c r="A3" s="223" t="s">
        <v>597</v>
      </c>
      <c r="B3" s="224"/>
      <c r="C3" s="224"/>
      <c r="D3" s="224"/>
      <c r="E3" s="224"/>
      <c r="F3" s="224"/>
      <c r="G3" s="20" t="s">
        <v>500</v>
      </c>
      <c r="H3" s="21">
        <v>3</v>
      </c>
    </row>
    <row r="4" spans="1:10" x14ac:dyDescent="0.2">
      <c r="A4" s="223" t="str">
        <f>'Notas a los Edos Financieros'!B4</f>
        <v>(Cifras en Pesos)</v>
      </c>
      <c r="B4" s="224"/>
      <c r="C4" s="224"/>
      <c r="D4" s="224"/>
      <c r="E4" s="224"/>
      <c r="F4" s="224"/>
      <c r="G4" s="106"/>
      <c r="H4" s="106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s="154" customFormat="1" ht="38.25" customHeight="1" x14ac:dyDescent="0.25">
      <c r="A8" s="153" t="s">
        <v>86</v>
      </c>
      <c r="B8" s="153" t="s">
        <v>406</v>
      </c>
      <c r="C8" s="153" t="s">
        <v>110</v>
      </c>
      <c r="D8" s="153" t="s">
        <v>407</v>
      </c>
      <c r="E8" s="153" t="s">
        <v>408</v>
      </c>
      <c r="F8" s="153" t="s">
        <v>109</v>
      </c>
      <c r="G8" s="153" t="s">
        <v>79</v>
      </c>
      <c r="H8" s="153" t="s">
        <v>111</v>
      </c>
      <c r="I8" s="153" t="s">
        <v>112</v>
      </c>
      <c r="J8" s="153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23">
        <v>0</v>
      </c>
      <c r="D10" s="123">
        <v>0</v>
      </c>
      <c r="E10" s="123">
        <v>0</v>
      </c>
      <c r="F10" s="123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23">
        <v>0</v>
      </c>
      <c r="D11" s="123">
        <v>0</v>
      </c>
      <c r="E11" s="123">
        <v>0</v>
      </c>
      <c r="F11" s="123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23">
        <v>0</v>
      </c>
      <c r="D12" s="123">
        <v>0</v>
      </c>
      <c r="E12" s="123">
        <v>0</v>
      </c>
      <c r="F12" s="123">
        <f t="shared" si="0"/>
        <v>0</v>
      </c>
    </row>
    <row r="13" spans="1:10" x14ac:dyDescent="0.2">
      <c r="A13" s="22">
        <v>7140</v>
      </c>
      <c r="B13" s="22" t="s">
        <v>76</v>
      </c>
      <c r="C13" s="123">
        <v>0</v>
      </c>
      <c r="D13" s="123">
        <v>0</v>
      </c>
      <c r="E13" s="123">
        <v>0</v>
      </c>
      <c r="F13" s="123">
        <f t="shared" si="0"/>
        <v>0</v>
      </c>
    </row>
    <row r="14" spans="1:10" x14ac:dyDescent="0.2">
      <c r="A14" s="22">
        <v>7150</v>
      </c>
      <c r="B14" s="22" t="s">
        <v>75</v>
      </c>
      <c r="C14" s="123">
        <v>0</v>
      </c>
      <c r="D14" s="123">
        <v>0</v>
      </c>
      <c r="E14" s="123">
        <v>0</v>
      </c>
      <c r="F14" s="123">
        <f t="shared" si="0"/>
        <v>0</v>
      </c>
    </row>
    <row r="15" spans="1:10" x14ac:dyDescent="0.2">
      <c r="A15" s="22">
        <v>7160</v>
      </c>
      <c r="B15" s="22" t="s">
        <v>74</v>
      </c>
      <c r="C15" s="123">
        <v>0</v>
      </c>
      <c r="D15" s="123">
        <v>0</v>
      </c>
      <c r="E15" s="123">
        <v>0</v>
      </c>
      <c r="F15" s="123">
        <f t="shared" si="0"/>
        <v>0</v>
      </c>
    </row>
    <row r="16" spans="1:10" x14ac:dyDescent="0.2">
      <c r="A16" s="22">
        <v>7210</v>
      </c>
      <c r="B16" s="22" t="s">
        <v>73</v>
      </c>
      <c r="C16" s="123">
        <v>0</v>
      </c>
      <c r="D16" s="123">
        <v>0</v>
      </c>
      <c r="E16" s="123">
        <v>0</v>
      </c>
      <c r="F16" s="123">
        <f t="shared" si="0"/>
        <v>0</v>
      </c>
    </row>
    <row r="17" spans="1:6" x14ac:dyDescent="0.2">
      <c r="A17" s="22">
        <v>7220</v>
      </c>
      <c r="B17" s="22" t="s">
        <v>72</v>
      </c>
      <c r="C17" s="123">
        <v>0</v>
      </c>
      <c r="D17" s="123">
        <v>0</v>
      </c>
      <c r="E17" s="123">
        <v>0</v>
      </c>
      <c r="F17" s="123">
        <f t="shared" si="0"/>
        <v>0</v>
      </c>
    </row>
    <row r="18" spans="1:6" x14ac:dyDescent="0.2">
      <c r="A18" s="22">
        <v>7230</v>
      </c>
      <c r="B18" s="22" t="s">
        <v>71</v>
      </c>
      <c r="C18" s="123">
        <v>0</v>
      </c>
      <c r="D18" s="123">
        <v>0</v>
      </c>
      <c r="E18" s="123">
        <v>0</v>
      </c>
      <c r="F18" s="123">
        <f t="shared" si="0"/>
        <v>0</v>
      </c>
    </row>
    <row r="19" spans="1:6" x14ac:dyDescent="0.2">
      <c r="A19" s="22">
        <v>7240</v>
      </c>
      <c r="B19" s="22" t="s">
        <v>70</v>
      </c>
      <c r="C19" s="123">
        <v>0</v>
      </c>
      <c r="D19" s="123">
        <v>0</v>
      </c>
      <c r="E19" s="123">
        <v>0</v>
      </c>
      <c r="F19" s="123">
        <f t="shared" si="0"/>
        <v>0</v>
      </c>
    </row>
    <row r="20" spans="1:6" x14ac:dyDescent="0.2">
      <c r="A20" s="22">
        <v>7250</v>
      </c>
      <c r="B20" s="22" t="s">
        <v>69</v>
      </c>
      <c r="C20" s="123">
        <v>0</v>
      </c>
      <c r="D20" s="123">
        <v>0</v>
      </c>
      <c r="E20" s="123">
        <v>0</v>
      </c>
      <c r="F20" s="123">
        <f t="shared" si="0"/>
        <v>0</v>
      </c>
    </row>
    <row r="21" spans="1:6" x14ac:dyDescent="0.2">
      <c r="A21" s="22">
        <v>7260</v>
      </c>
      <c r="B21" s="22" t="s">
        <v>68</v>
      </c>
      <c r="C21" s="123">
        <v>0</v>
      </c>
      <c r="D21" s="123">
        <v>0</v>
      </c>
      <c r="E21" s="123">
        <v>0</v>
      </c>
      <c r="F21" s="123">
        <f t="shared" si="0"/>
        <v>0</v>
      </c>
    </row>
    <row r="22" spans="1:6" x14ac:dyDescent="0.2">
      <c r="A22" s="22">
        <v>7310</v>
      </c>
      <c r="B22" s="22" t="s">
        <v>67</v>
      </c>
      <c r="C22" s="123">
        <v>0</v>
      </c>
      <c r="D22" s="123">
        <v>0</v>
      </c>
      <c r="E22" s="123">
        <v>0</v>
      </c>
      <c r="F22" s="123">
        <f t="shared" si="0"/>
        <v>0</v>
      </c>
    </row>
    <row r="23" spans="1:6" x14ac:dyDescent="0.2">
      <c r="A23" s="22">
        <v>7320</v>
      </c>
      <c r="B23" s="22" t="s">
        <v>66</v>
      </c>
      <c r="C23" s="123">
        <v>0</v>
      </c>
      <c r="D23" s="123">
        <v>0</v>
      </c>
      <c r="E23" s="123">
        <v>0</v>
      </c>
      <c r="F23" s="123">
        <f t="shared" si="0"/>
        <v>0</v>
      </c>
    </row>
    <row r="24" spans="1:6" x14ac:dyDescent="0.2">
      <c r="A24" s="22">
        <v>7330</v>
      </c>
      <c r="B24" s="22" t="s">
        <v>65</v>
      </c>
      <c r="C24" s="123">
        <v>0</v>
      </c>
      <c r="D24" s="123">
        <v>0</v>
      </c>
      <c r="E24" s="123">
        <v>0</v>
      </c>
      <c r="F24" s="123">
        <f t="shared" si="0"/>
        <v>0</v>
      </c>
    </row>
    <row r="25" spans="1:6" x14ac:dyDescent="0.2">
      <c r="A25" s="22">
        <v>7340</v>
      </c>
      <c r="B25" s="22" t="s">
        <v>64</v>
      </c>
      <c r="C25" s="123">
        <v>0</v>
      </c>
      <c r="D25" s="123">
        <v>0</v>
      </c>
      <c r="E25" s="123">
        <v>0</v>
      </c>
      <c r="F25" s="123">
        <f t="shared" si="0"/>
        <v>0</v>
      </c>
    </row>
    <row r="26" spans="1:6" x14ac:dyDescent="0.2">
      <c r="A26" s="22">
        <v>7350</v>
      </c>
      <c r="B26" s="22" t="s">
        <v>63</v>
      </c>
      <c r="C26" s="123">
        <v>0</v>
      </c>
      <c r="D26" s="123">
        <v>0</v>
      </c>
      <c r="E26" s="123">
        <v>0</v>
      </c>
      <c r="F26" s="123">
        <f t="shared" si="0"/>
        <v>0</v>
      </c>
    </row>
    <row r="27" spans="1:6" x14ac:dyDescent="0.2">
      <c r="A27" s="22">
        <v>7360</v>
      </c>
      <c r="B27" s="22" t="s">
        <v>62</v>
      </c>
      <c r="C27" s="123">
        <v>0</v>
      </c>
      <c r="D27" s="123">
        <v>0</v>
      </c>
      <c r="E27" s="123">
        <v>0</v>
      </c>
      <c r="F27" s="123">
        <f t="shared" si="0"/>
        <v>0</v>
      </c>
    </row>
    <row r="28" spans="1:6" x14ac:dyDescent="0.2">
      <c r="A28" s="22">
        <v>7410</v>
      </c>
      <c r="B28" s="22" t="s">
        <v>61</v>
      </c>
      <c r="C28" s="123">
        <v>0</v>
      </c>
      <c r="D28" s="123">
        <v>0</v>
      </c>
      <c r="E28" s="123">
        <v>0</v>
      </c>
      <c r="F28" s="123">
        <f t="shared" si="0"/>
        <v>0</v>
      </c>
    </row>
    <row r="29" spans="1:6" x14ac:dyDescent="0.2">
      <c r="A29" s="22">
        <v>7420</v>
      </c>
      <c r="B29" s="22" t="s">
        <v>60</v>
      </c>
      <c r="C29" s="123">
        <v>0</v>
      </c>
      <c r="D29" s="123">
        <v>0</v>
      </c>
      <c r="E29" s="123">
        <v>0</v>
      </c>
      <c r="F29" s="123">
        <f t="shared" si="0"/>
        <v>0</v>
      </c>
    </row>
    <row r="30" spans="1:6" x14ac:dyDescent="0.2">
      <c r="A30" s="22">
        <v>7510</v>
      </c>
      <c r="B30" s="22" t="s">
        <v>59</v>
      </c>
      <c r="C30" s="123">
        <v>0</v>
      </c>
      <c r="D30" s="123">
        <v>0</v>
      </c>
      <c r="E30" s="123">
        <v>0</v>
      </c>
      <c r="F30" s="123">
        <f t="shared" si="0"/>
        <v>0</v>
      </c>
    </row>
    <row r="31" spans="1:6" x14ac:dyDescent="0.2">
      <c r="A31" s="22">
        <v>7520</v>
      </c>
      <c r="B31" s="22" t="s">
        <v>58</v>
      </c>
      <c r="C31" s="123">
        <v>0</v>
      </c>
      <c r="D31" s="123">
        <v>0</v>
      </c>
      <c r="E31" s="123">
        <v>0</v>
      </c>
      <c r="F31" s="123">
        <f t="shared" si="0"/>
        <v>0</v>
      </c>
    </row>
    <row r="32" spans="1:6" x14ac:dyDescent="0.2">
      <c r="A32" s="22">
        <v>7610</v>
      </c>
      <c r="B32" s="22" t="s">
        <v>57</v>
      </c>
      <c r="C32" s="123">
        <v>0</v>
      </c>
      <c r="D32" s="123">
        <v>0</v>
      </c>
      <c r="E32" s="123">
        <v>0</v>
      </c>
      <c r="F32" s="123">
        <f t="shared" si="0"/>
        <v>0</v>
      </c>
    </row>
    <row r="33" spans="1:6" x14ac:dyDescent="0.2">
      <c r="A33" s="22">
        <v>7620</v>
      </c>
      <c r="B33" s="22" t="s">
        <v>56</v>
      </c>
      <c r="C33" s="123">
        <v>0</v>
      </c>
      <c r="D33" s="123">
        <v>0</v>
      </c>
      <c r="E33" s="123">
        <v>0</v>
      </c>
      <c r="F33" s="123">
        <f t="shared" si="0"/>
        <v>0</v>
      </c>
    </row>
    <row r="34" spans="1:6" x14ac:dyDescent="0.2">
      <c r="A34" s="22">
        <v>7630</v>
      </c>
      <c r="B34" s="22" t="s">
        <v>55</v>
      </c>
      <c r="C34" s="123">
        <v>0</v>
      </c>
      <c r="D34" s="123">
        <v>0</v>
      </c>
      <c r="E34" s="123">
        <v>0</v>
      </c>
      <c r="F34" s="123">
        <f t="shared" si="0"/>
        <v>0</v>
      </c>
    </row>
    <row r="35" spans="1:6" x14ac:dyDescent="0.2">
      <c r="A35" s="22">
        <v>7640</v>
      </c>
      <c r="B35" s="22" t="s">
        <v>54</v>
      </c>
      <c r="C35" s="123">
        <v>0</v>
      </c>
      <c r="D35" s="123">
        <v>0</v>
      </c>
      <c r="E35" s="123">
        <v>0</v>
      </c>
      <c r="F35" s="123">
        <f t="shared" ref="F35" si="1">C35+D35+E35</f>
        <v>0</v>
      </c>
    </row>
    <row r="36" spans="1:6" x14ac:dyDescent="0.2">
      <c r="C36" s="123"/>
      <c r="D36" s="123"/>
      <c r="E36" s="123"/>
      <c r="F36" s="12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21" t="s">
        <v>547</v>
      </c>
      <c r="C39" s="221"/>
      <c r="D39" s="27"/>
      <c r="E39" s="27"/>
      <c r="F39" s="27"/>
    </row>
    <row r="40" spans="1:6" x14ac:dyDescent="0.2">
      <c r="B40" s="103" t="s">
        <v>406</v>
      </c>
      <c r="C40" s="107">
        <f>H1</f>
        <v>2025</v>
      </c>
      <c r="D40" s="27"/>
      <c r="E40" s="27"/>
      <c r="F40" s="27"/>
    </row>
    <row r="41" spans="1:6" x14ac:dyDescent="0.2">
      <c r="A41" s="22">
        <v>8110</v>
      </c>
      <c r="B41" s="82" t="s">
        <v>52</v>
      </c>
      <c r="C41" s="74">
        <v>245778523.27000001</v>
      </c>
      <c r="D41" s="27"/>
      <c r="E41" s="27"/>
      <c r="F41" s="27"/>
    </row>
    <row r="42" spans="1:6" x14ac:dyDescent="0.2">
      <c r="A42" s="22">
        <v>8120</v>
      </c>
      <c r="B42" s="82" t="s">
        <v>51</v>
      </c>
      <c r="C42" s="74">
        <v>-36356095.950000003</v>
      </c>
      <c r="D42" s="27"/>
      <c r="E42" s="27"/>
      <c r="F42" s="27"/>
    </row>
    <row r="43" spans="1:6" x14ac:dyDescent="0.2">
      <c r="A43" s="22">
        <v>8130</v>
      </c>
      <c r="B43" s="82" t="s">
        <v>50</v>
      </c>
      <c r="C43" s="74">
        <v>29235594.399999999</v>
      </c>
      <c r="D43" s="27"/>
      <c r="E43" s="27"/>
      <c r="F43" s="27"/>
    </row>
    <row r="44" spans="1:6" x14ac:dyDescent="0.2">
      <c r="A44" s="22">
        <v>8140</v>
      </c>
      <c r="B44" s="82" t="s">
        <v>49</v>
      </c>
      <c r="C44" s="74">
        <v>0</v>
      </c>
      <c r="D44" s="27"/>
      <c r="E44" s="27"/>
      <c r="F44" s="27"/>
    </row>
    <row r="45" spans="1:6" x14ac:dyDescent="0.2">
      <c r="A45" s="22">
        <v>8150</v>
      </c>
      <c r="B45" s="82" t="s">
        <v>48</v>
      </c>
      <c r="C45" s="74">
        <v>-238658021.72</v>
      </c>
      <c r="D45" s="27"/>
      <c r="E45" s="27"/>
      <c r="F45" s="27"/>
    </row>
    <row r="46" spans="1:6" x14ac:dyDescent="0.2">
      <c r="B46" s="104"/>
      <c r="C46" s="105"/>
      <c r="D46" s="27"/>
      <c r="E46" s="27"/>
      <c r="F46" s="27"/>
    </row>
    <row r="47" spans="1:6" x14ac:dyDescent="0.2">
      <c r="B47" s="109"/>
      <c r="C47" s="110"/>
      <c r="D47" s="27"/>
      <c r="E47" s="27"/>
      <c r="F47" s="27"/>
    </row>
    <row r="48" spans="1:6" x14ac:dyDescent="0.2">
      <c r="B48" s="221" t="s">
        <v>548</v>
      </c>
      <c r="C48" s="221"/>
    </row>
    <row r="49" spans="1:3" x14ac:dyDescent="0.2">
      <c r="B49" s="108" t="s">
        <v>406</v>
      </c>
      <c r="C49" s="107">
        <f>H1</f>
        <v>2025</v>
      </c>
    </row>
    <row r="50" spans="1:3" x14ac:dyDescent="0.2">
      <c r="A50" s="22">
        <v>8210</v>
      </c>
      <c r="B50" s="82" t="s">
        <v>47</v>
      </c>
      <c r="C50" s="124">
        <v>-245778523.27000001</v>
      </c>
    </row>
    <row r="51" spans="1:3" x14ac:dyDescent="0.2">
      <c r="A51" s="22">
        <v>8220</v>
      </c>
      <c r="B51" s="82" t="s">
        <v>46</v>
      </c>
      <c r="C51" s="124">
        <v>34524424.100000001</v>
      </c>
    </row>
    <row r="52" spans="1:3" x14ac:dyDescent="0.2">
      <c r="A52" s="22">
        <v>8230</v>
      </c>
      <c r="B52" s="82" t="s">
        <v>594</v>
      </c>
      <c r="C52" s="124">
        <v>-20561474.510000002</v>
      </c>
    </row>
    <row r="53" spans="1:3" x14ac:dyDescent="0.2">
      <c r="A53" s="22">
        <v>8240</v>
      </c>
      <c r="B53" s="82" t="s">
        <v>45</v>
      </c>
      <c r="C53" s="124">
        <v>94426160.109999999</v>
      </c>
    </row>
    <row r="54" spans="1:3" x14ac:dyDescent="0.2">
      <c r="A54" s="22">
        <v>8250</v>
      </c>
      <c r="B54" s="82" t="s">
        <v>44</v>
      </c>
      <c r="C54" s="124">
        <v>0</v>
      </c>
    </row>
    <row r="55" spans="1:3" x14ac:dyDescent="0.2">
      <c r="A55" s="22">
        <v>8260</v>
      </c>
      <c r="B55" s="82" t="s">
        <v>43</v>
      </c>
      <c r="C55" s="124">
        <v>-24813.39</v>
      </c>
    </row>
    <row r="56" spans="1:3" x14ac:dyDescent="0.2">
      <c r="A56" s="22">
        <v>8270</v>
      </c>
      <c r="B56" s="82" t="s">
        <v>42</v>
      </c>
      <c r="C56" s="124">
        <v>137414226.96000001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1.299212598425197" right="0.70866141732283472" top="0.35433070866141736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969ac7de-33bd-4a31-bb89-2f159fc47d0a"/>
    <ds:schemaRef ds:uri="http://schemas.openxmlformats.org/package/2006/metadata/core-properties"/>
    <ds:schemaRef ds:uri="http://purl.org/dc/terms/"/>
    <ds:schemaRef ds:uri="http://purl.org/dc/dcmitype/"/>
    <ds:schemaRef ds:uri="7d94ff59-7ed1-4a55-a7f4-33f9374cfc6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2CF2DE-BC4F-4697-BC5F-88A45F952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2025-10-27T17:55:31Z</cp:lastPrinted>
  <dcterms:created xsi:type="dcterms:W3CDTF">2012-12-11T20:36:24Z</dcterms:created>
  <dcterms:modified xsi:type="dcterms:W3CDTF">2025-10-27T17:55:39Z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