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B42" i="1"/>
  <c r="E41" i="1"/>
  <c r="B41" i="1"/>
  <c r="D34" i="1"/>
  <c r="G34" i="1" s="1"/>
  <c r="G33" i="1"/>
  <c r="H33" i="1" s="1"/>
  <c r="D33" i="1"/>
  <c r="D32" i="1"/>
  <c r="G32" i="1" s="1"/>
  <c r="H32" i="1" s="1"/>
  <c r="G31" i="1"/>
  <c r="H31" i="1" s="1"/>
  <c r="D31" i="1"/>
  <c r="D30" i="1"/>
  <c r="G30" i="1" s="1"/>
  <c r="H30" i="1" s="1"/>
  <c r="G29" i="1"/>
  <c r="H29" i="1" s="1"/>
  <c r="D29" i="1"/>
  <c r="D28" i="1"/>
  <c r="G28" i="1" s="1"/>
  <c r="H28" i="1" s="1"/>
  <c r="G27" i="1"/>
  <c r="H27" i="1" s="1"/>
  <c r="D27" i="1"/>
  <c r="D26" i="1"/>
  <c r="D24" i="1" s="1"/>
  <c r="G24" i="1" s="1"/>
  <c r="H24" i="1" s="1"/>
  <c r="F24" i="1"/>
  <c r="E24" i="1"/>
  <c r="K22" i="1"/>
  <c r="G22" i="1"/>
  <c r="H22" i="1" s="1"/>
  <c r="D22" i="1"/>
  <c r="K21" i="1"/>
  <c r="G21" i="1"/>
  <c r="H21" i="1" s="1"/>
  <c r="D21" i="1"/>
  <c r="K20" i="1"/>
  <c r="G20" i="1"/>
  <c r="H20" i="1" s="1"/>
  <c r="D20" i="1"/>
  <c r="K19" i="1"/>
  <c r="G19" i="1"/>
  <c r="H19" i="1" s="1"/>
  <c r="D19" i="1"/>
  <c r="K18" i="1"/>
  <c r="G18" i="1"/>
  <c r="H18" i="1" s="1"/>
  <c r="D18" i="1"/>
  <c r="F17" i="1"/>
  <c r="D17" i="1"/>
  <c r="G17" i="1" s="1"/>
  <c r="D16" i="1"/>
  <c r="G16" i="1" s="1"/>
  <c r="F14" i="1"/>
  <c r="E14" i="1"/>
  <c r="E12" i="1" s="1"/>
  <c r="F12" i="1"/>
  <c r="D5" i="1"/>
  <c r="K17" i="1" l="1"/>
  <c r="H17" i="1"/>
  <c r="K16" i="1"/>
  <c r="H16" i="1"/>
  <c r="K34" i="1"/>
  <c r="H34" i="1"/>
  <c r="D14" i="1"/>
  <c r="G26" i="1"/>
  <c r="H26" i="1" s="1"/>
  <c r="G14" i="1" l="1"/>
  <c r="D12" i="1"/>
  <c r="G12" i="1" l="1"/>
  <c r="H14" i="1"/>
  <c r="H12" i="1" s="1"/>
</calcChain>
</file>

<file path=xl/sharedStrings.xml><?xml version="1.0" encoding="utf-8"?>
<sst xmlns="http://schemas.openxmlformats.org/spreadsheetml/2006/main" count="34" uniqueCount="33">
  <si>
    <t>Estado Analítico del Activo</t>
  </si>
  <si>
    <t>Del 1 de 31 de Marzo de 2015</t>
  </si>
  <si>
    <t>(Pesos)</t>
  </si>
  <si>
    <t>Ente Público: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</si>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</sst>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3" borderId="0" xfId="2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2" applyNumberFormat="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3" borderId="7" xfId="2" applyNumberFormat="1" applyFont="1" applyFill="1" applyBorder="1" applyAlignment="1">
      <alignment horizontal="center" vertical="center"/>
    </xf>
    <xf numFmtId="0" fontId="3" fillId="3" borderId="8" xfId="2" applyNumberFormat="1" applyFont="1" applyFill="1" applyBorder="1" applyAlignment="1">
      <alignment horizontal="center" vertical="center"/>
    </xf>
    <xf numFmtId="0" fontId="3" fillId="3" borderId="7" xfId="2" applyNumberFormat="1" applyFont="1" applyFill="1" applyBorder="1" applyAlignment="1">
      <alignment horizontal="center" vertical="top"/>
    </xf>
    <xf numFmtId="0" fontId="3" fillId="3" borderId="0" xfId="2" applyNumberFormat="1" applyFont="1" applyFill="1" applyBorder="1" applyAlignment="1">
      <alignment horizontal="center" vertical="top"/>
    </xf>
    <xf numFmtId="0" fontId="3" fillId="3" borderId="8" xfId="2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9" fillId="3" borderId="0" xfId="1" applyNumberFormat="1" applyFont="1" applyFill="1" applyBorder="1" applyAlignment="1" applyProtection="1">
      <alignment vertical="top"/>
      <protection locked="0"/>
    </xf>
    <xf numFmtId="3" fontId="9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/>
    <xf numFmtId="43" fontId="9" fillId="3" borderId="0" xfId="1" applyFont="1" applyFill="1" applyBorder="1"/>
    <xf numFmtId="0" fontId="9" fillId="3" borderId="0" xfId="0" applyFont="1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9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560918</xdr:colOff>
      <xdr:row>0</xdr:row>
      <xdr:rowOff>0</xdr:rowOff>
    </xdr:from>
    <xdr:to>
      <xdr:col>2</xdr:col>
      <xdr:colOff>596902</xdr:colOff>
      <xdr:row>3</xdr:row>
      <xdr:rowOff>152519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118" y="0"/>
          <a:ext cx="817034" cy="609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>
        <row r="17">
          <cell r="D17">
            <v>29482616.629999999</v>
          </cell>
          <cell r="E17">
            <v>31617544.140000001</v>
          </cell>
        </row>
        <row r="18">
          <cell r="D18">
            <v>70569493.090000004</v>
          </cell>
          <cell r="E18">
            <v>69190201.010000005</v>
          </cell>
        </row>
        <row r="19">
          <cell r="D19">
            <v>15236900.880000001</v>
          </cell>
          <cell r="E19">
            <v>4095323.48</v>
          </cell>
        </row>
        <row r="20">
          <cell r="D20">
            <v>239788.12</v>
          </cell>
          <cell r="E20">
            <v>239788.12</v>
          </cell>
        </row>
        <row r="21">
          <cell r="D21">
            <v>134329.38</v>
          </cell>
          <cell r="E21">
            <v>134329.38</v>
          </cell>
        </row>
        <row r="22">
          <cell r="D22">
            <v>0</v>
          </cell>
          <cell r="E22">
            <v>0</v>
          </cell>
        </row>
        <row r="23">
          <cell r="D23">
            <v>64084</v>
          </cell>
          <cell r="E23">
            <v>64084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226831445.66999999</v>
          </cell>
        </row>
        <row r="33">
          <cell r="E33">
            <v>188165675.19</v>
          </cell>
        </row>
        <row r="34">
          <cell r="E34">
            <v>2442117.84</v>
          </cell>
        </row>
        <row r="35">
          <cell r="E35">
            <v>-196816246.90000001</v>
          </cell>
        </row>
        <row r="36">
          <cell r="E36">
            <v>2927584.04</v>
          </cell>
        </row>
        <row r="37">
          <cell r="E37">
            <v>0</v>
          </cell>
        </row>
        <row r="38">
          <cell r="D38">
            <v>0</v>
          </cell>
          <cell r="E38">
            <v>0</v>
          </cell>
        </row>
      </sheetData>
      <sheetData sheetId="2"/>
      <sheetData sheetId="3"/>
      <sheetData sheetId="4">
        <row r="6">
          <cell r="D6" t="str">
            <v>UNIVERSIDAD TECNOLOGICA DE LEON</v>
          </cell>
        </row>
        <row r="44">
          <cell r="C44" t="str">
            <v>DR JESUS MARIA CONTRERAS ESPARZA</v>
          </cell>
          <cell r="G44" t="str">
            <v>C.P. DANIEL ROCHA GUTIERREZ</v>
          </cell>
        </row>
        <row r="45">
          <cell r="C45" t="str">
            <v>RECTOR</v>
          </cell>
          <cell r="G45" t="str">
            <v>SECRETARIO DE ADMINISTRACION Y FINANZAS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90" zoomScaleNormal="90" workbookViewId="0">
      <selection activeCell="C4" sqref="C4:G4"/>
    </sheetView>
  </sheetViews>
  <sheetFormatPr baseColWidth="10" defaultColWidth="11.42578125" defaultRowHeight="12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3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5"/>
      <c r="K2" s="5"/>
    </row>
    <row r="3" spans="1:11" s="6" customFormat="1" ht="14.1" customHeight="1" x14ac:dyDescent="0.2">
      <c r="A3" s="1"/>
      <c r="B3" s="2"/>
      <c r="C3" s="3" t="s">
        <v>1</v>
      </c>
      <c r="D3" s="3"/>
      <c r="E3" s="3"/>
      <c r="F3" s="3"/>
      <c r="G3" s="3"/>
      <c r="H3" s="2"/>
      <c r="I3" s="4"/>
      <c r="J3" s="5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5"/>
      <c r="K4" s="5"/>
    </row>
    <row r="5" spans="1:11" s="6" customFormat="1" ht="20.100000000000001" customHeight="1" x14ac:dyDescent="0.2">
      <c r="A5" s="7"/>
      <c r="B5" s="8"/>
      <c r="C5" s="8" t="s">
        <v>3</v>
      </c>
      <c r="D5" s="9" t="str">
        <f>+[1]EVHP!D6</f>
        <v>UNIVERSIDAD TECNOLOGICA DE LEON</v>
      </c>
      <c r="E5" s="9"/>
      <c r="F5" s="9"/>
      <c r="H5" s="10"/>
      <c r="I5" s="10"/>
    </row>
    <row r="6" spans="1:11" s="6" customFormat="1" ht="6.75" customHeight="1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11" s="6" customFormat="1" ht="3" customHeight="1" x14ac:dyDescent="0.2">
      <c r="A7" s="11"/>
      <c r="B7" s="11"/>
      <c r="C7" s="11"/>
      <c r="D7" s="11"/>
      <c r="E7" s="11"/>
      <c r="F7" s="11"/>
      <c r="G7" s="11"/>
      <c r="H7" s="11"/>
      <c r="I7" s="11"/>
    </row>
    <row r="8" spans="1:11" s="17" customFormat="1" x14ac:dyDescent="0.2">
      <c r="A8" s="12"/>
      <c r="B8" s="13" t="s">
        <v>4</v>
      </c>
      <c r="C8" s="13"/>
      <c r="D8" s="14" t="s">
        <v>5</v>
      </c>
      <c r="E8" s="14" t="s">
        <v>6</v>
      </c>
      <c r="F8" s="15" t="s">
        <v>7</v>
      </c>
      <c r="G8" s="15" t="s">
        <v>8</v>
      </c>
      <c r="H8" s="15" t="s">
        <v>9</v>
      </c>
      <c r="I8" s="16"/>
    </row>
    <row r="9" spans="1:11" s="17" customFormat="1" x14ac:dyDescent="0.2">
      <c r="A9" s="18"/>
      <c r="B9" s="19"/>
      <c r="C9" s="19"/>
      <c r="D9" s="20">
        <v>1</v>
      </c>
      <c r="E9" s="20">
        <v>2</v>
      </c>
      <c r="F9" s="21">
        <v>3</v>
      </c>
      <c r="G9" s="21" t="s">
        <v>10</v>
      </c>
      <c r="H9" s="21" t="s">
        <v>11</v>
      </c>
      <c r="I9" s="22"/>
    </row>
    <row r="10" spans="1:11" s="6" customFormat="1" ht="3" customHeight="1" x14ac:dyDescent="0.2">
      <c r="A10" s="23"/>
      <c r="B10" s="11"/>
      <c r="C10" s="11"/>
      <c r="D10" s="11"/>
      <c r="E10" s="11"/>
      <c r="F10" s="11"/>
      <c r="G10" s="11"/>
      <c r="H10" s="11"/>
      <c r="I10" s="24"/>
    </row>
    <row r="11" spans="1:11" s="6" customFormat="1" ht="3" customHeight="1" x14ac:dyDescent="0.2">
      <c r="A11" s="25"/>
      <c r="B11" s="26"/>
      <c r="C11" s="26"/>
      <c r="D11" s="26"/>
      <c r="E11" s="26"/>
      <c r="F11" s="26"/>
      <c r="G11" s="26"/>
      <c r="H11" s="26"/>
      <c r="I11" s="27"/>
      <c r="J11" s="5"/>
      <c r="K11" s="5"/>
    </row>
    <row r="12" spans="1:11" s="6" customFormat="1" x14ac:dyDescent="0.2">
      <c r="A12" s="28"/>
      <c r="B12" s="29" t="s">
        <v>12</v>
      </c>
      <c r="C12" s="29"/>
      <c r="D12" s="30">
        <f>+D14+D24</f>
        <v>328891845.96999997</v>
      </c>
      <c r="E12" s="30">
        <f>+E14+E24</f>
        <v>131987930.88000001</v>
      </c>
      <c r="F12" s="30">
        <f>+F14+F24</f>
        <v>121601988.91</v>
      </c>
      <c r="G12" s="30">
        <f t="shared" ref="G12:H12" si="0">+G14+G24</f>
        <v>339277787.94</v>
      </c>
      <c r="H12" s="30">
        <f t="shared" si="0"/>
        <v>10385941.970000014</v>
      </c>
      <c r="I12" s="31"/>
      <c r="J12" s="5"/>
      <c r="K12" s="5"/>
    </row>
    <row r="13" spans="1:11" s="6" customFormat="1" ht="5.0999999999999996" customHeight="1" x14ac:dyDescent="0.2">
      <c r="A13" s="28"/>
      <c r="B13" s="32"/>
      <c r="C13" s="32"/>
      <c r="D13" s="30"/>
      <c r="E13" s="30"/>
      <c r="F13" s="30"/>
      <c r="G13" s="30"/>
      <c r="H13" s="30"/>
      <c r="I13" s="31"/>
      <c r="J13" s="5"/>
      <c r="K13" s="5"/>
    </row>
    <row r="14" spans="1:11" s="6" customFormat="1" x14ac:dyDescent="0.2">
      <c r="A14" s="33"/>
      <c r="B14" s="34" t="s">
        <v>13</v>
      </c>
      <c r="C14" s="34"/>
      <c r="D14" s="35">
        <f>SUM(D16:D22)</f>
        <v>105341270.13000001</v>
      </c>
      <c r="E14" s="35">
        <f>SUM(E16:E22)</f>
        <v>131987930.88000001</v>
      </c>
      <c r="F14" s="35">
        <f>SUM(F16:F22)</f>
        <v>121601988.91</v>
      </c>
      <c r="G14" s="35">
        <f>D14+E14-F14</f>
        <v>115727212.10000002</v>
      </c>
      <c r="H14" s="35">
        <f>G14-D14</f>
        <v>10385941.970000014</v>
      </c>
      <c r="I14" s="36"/>
      <c r="J14" s="5"/>
      <c r="K14" s="37"/>
    </row>
    <row r="15" spans="1:11" s="6" customFormat="1" ht="5.0999999999999996" customHeight="1" x14ac:dyDescent="0.2">
      <c r="A15" s="38"/>
      <c r="B15" s="39"/>
      <c r="C15" s="39"/>
      <c r="D15" s="40"/>
      <c r="E15" s="40"/>
      <c r="F15" s="40"/>
      <c r="G15" s="40"/>
      <c r="H15" s="40"/>
      <c r="I15" s="41"/>
      <c r="J15" s="5"/>
      <c r="K15" s="37"/>
    </row>
    <row r="16" spans="1:11" s="6" customFormat="1" ht="19.5" customHeight="1" x14ac:dyDescent="0.2">
      <c r="A16" s="38"/>
      <c r="B16" s="42" t="s">
        <v>14</v>
      </c>
      <c r="C16" s="42"/>
      <c r="D16" s="43">
        <f>+[1]ESF!E17</f>
        <v>31617544.140000001</v>
      </c>
      <c r="E16" s="43">
        <v>103819785.79000001</v>
      </c>
      <c r="F16" s="43">
        <v>105954713.3</v>
      </c>
      <c r="G16" s="44">
        <f>D16+E16-F16</f>
        <v>29482616.63000001</v>
      </c>
      <c r="H16" s="44">
        <f>G16-D16</f>
        <v>-2134927.5099999905</v>
      </c>
      <c r="I16" s="41"/>
      <c r="J16" s="5"/>
      <c r="K16" s="37" t="str">
        <f>IF(G16=[1]ESF!D17," ","Error")</f>
        <v xml:space="preserve"> </v>
      </c>
    </row>
    <row r="17" spans="1:14" s="6" customFormat="1" ht="19.5" customHeight="1" x14ac:dyDescent="0.2">
      <c r="A17" s="38"/>
      <c r="B17" s="42" t="s">
        <v>15</v>
      </c>
      <c r="C17" s="42"/>
      <c r="D17" s="43">
        <f>+[1]ESF!E18</f>
        <v>69190201.010000005</v>
      </c>
      <c r="E17" s="43">
        <v>14993831.23</v>
      </c>
      <c r="F17" s="43">
        <f>13613939.15+600</f>
        <v>13614539.15</v>
      </c>
      <c r="G17" s="44">
        <f t="shared" ref="G17:G22" si="1">D17+E17-F17</f>
        <v>70569493.090000004</v>
      </c>
      <c r="H17" s="44">
        <f t="shared" ref="H17:H22" si="2">G17-D17</f>
        <v>1379292.0799999982</v>
      </c>
      <c r="I17" s="41"/>
      <c r="J17" s="5"/>
      <c r="K17" s="37" t="str">
        <f>IF(G17=[1]ESF!D18," ","Error")</f>
        <v xml:space="preserve"> </v>
      </c>
    </row>
    <row r="18" spans="1:14" s="6" customFormat="1" ht="19.5" customHeight="1" x14ac:dyDescent="0.2">
      <c r="A18" s="38"/>
      <c r="B18" s="42" t="s">
        <v>16</v>
      </c>
      <c r="C18" s="42"/>
      <c r="D18" s="43">
        <f>+[1]ESF!E19</f>
        <v>4095323.48</v>
      </c>
      <c r="E18" s="43">
        <v>13174313.859999999</v>
      </c>
      <c r="F18" s="43">
        <v>2032736.46</v>
      </c>
      <c r="G18" s="44">
        <f t="shared" si="1"/>
        <v>15236900.879999999</v>
      </c>
      <c r="H18" s="44">
        <f t="shared" si="2"/>
        <v>11141577.399999999</v>
      </c>
      <c r="I18" s="41"/>
      <c r="J18" s="5"/>
      <c r="K18" s="37" t="str">
        <f>IF(G18=[1]ESF!D19," ","Error")</f>
        <v xml:space="preserve"> </v>
      </c>
    </row>
    <row r="19" spans="1:14" s="6" customFormat="1" ht="19.5" customHeight="1" x14ac:dyDescent="0.2">
      <c r="A19" s="38"/>
      <c r="B19" s="42" t="s">
        <v>17</v>
      </c>
      <c r="C19" s="42"/>
      <c r="D19" s="43">
        <f>+[1]ESF!E20</f>
        <v>239788.12</v>
      </c>
      <c r="E19" s="43">
        <v>0</v>
      </c>
      <c r="F19" s="43">
        <v>0</v>
      </c>
      <c r="G19" s="44">
        <f t="shared" si="1"/>
        <v>239788.12</v>
      </c>
      <c r="H19" s="44">
        <f t="shared" si="2"/>
        <v>0</v>
      </c>
      <c r="I19" s="41"/>
      <c r="J19" s="5"/>
      <c r="K19" s="37" t="str">
        <f>IF(G19=[1]ESF!D20," ","Error")</f>
        <v xml:space="preserve"> </v>
      </c>
      <c r="N19" s="6" t="s">
        <v>18</v>
      </c>
    </row>
    <row r="20" spans="1:14" s="6" customFormat="1" ht="19.5" customHeight="1" x14ac:dyDescent="0.2">
      <c r="A20" s="38"/>
      <c r="B20" s="42" t="s">
        <v>19</v>
      </c>
      <c r="C20" s="42"/>
      <c r="D20" s="43">
        <f>+[1]ESF!E21</f>
        <v>134329.38</v>
      </c>
      <c r="E20" s="43">
        <v>0</v>
      </c>
      <c r="F20" s="43">
        <v>0</v>
      </c>
      <c r="G20" s="44">
        <f t="shared" si="1"/>
        <v>134329.38</v>
      </c>
      <c r="H20" s="44">
        <f t="shared" si="2"/>
        <v>0</v>
      </c>
      <c r="I20" s="41"/>
      <c r="J20" s="5"/>
      <c r="K20" s="37" t="str">
        <f>IF(G20=[1]ESF!D21," ","Error")</f>
        <v xml:space="preserve"> </v>
      </c>
    </row>
    <row r="21" spans="1:14" s="6" customFormat="1" ht="19.5" customHeight="1" x14ac:dyDescent="0.2">
      <c r="A21" s="38"/>
      <c r="B21" s="42" t="s">
        <v>20</v>
      </c>
      <c r="C21" s="42"/>
      <c r="D21" s="43">
        <f>+[1]ESF!E22</f>
        <v>0</v>
      </c>
      <c r="E21" s="43">
        <v>0</v>
      </c>
      <c r="F21" s="43">
        <v>0</v>
      </c>
      <c r="G21" s="44">
        <f t="shared" si="1"/>
        <v>0</v>
      </c>
      <c r="H21" s="44">
        <f t="shared" si="2"/>
        <v>0</v>
      </c>
      <c r="I21" s="41"/>
      <c r="J21" s="5"/>
      <c r="K21" s="37" t="str">
        <f>IF(G21=[1]ESF!D22," ","Error")</f>
        <v xml:space="preserve"> </v>
      </c>
      <c r="L21" s="6" t="s">
        <v>18</v>
      </c>
    </row>
    <row r="22" spans="1:14" ht="19.5" customHeight="1" x14ac:dyDescent="0.2">
      <c r="A22" s="38"/>
      <c r="B22" s="42" t="s">
        <v>21</v>
      </c>
      <c r="C22" s="42"/>
      <c r="D22" s="43">
        <f>+[1]ESF!E23</f>
        <v>64084</v>
      </c>
      <c r="E22" s="43">
        <v>0</v>
      </c>
      <c r="F22" s="43">
        <v>0</v>
      </c>
      <c r="G22" s="44">
        <f t="shared" si="1"/>
        <v>64084</v>
      </c>
      <c r="H22" s="44">
        <f t="shared" si="2"/>
        <v>0</v>
      </c>
      <c r="I22" s="41"/>
      <c r="K22" s="37" t="str">
        <f>IF(G22=[1]ESF!D23," ","Error")</f>
        <v xml:space="preserve"> </v>
      </c>
    </row>
    <row r="23" spans="1:14" x14ac:dyDescent="0.2">
      <c r="A23" s="38"/>
      <c r="B23" s="45"/>
      <c r="C23" s="45"/>
      <c r="D23" s="46"/>
      <c r="E23" s="46"/>
      <c r="F23" s="46"/>
      <c r="G23" s="46"/>
      <c r="H23" s="46"/>
      <c r="I23" s="41"/>
      <c r="K23" s="37"/>
    </row>
    <row r="24" spans="1:14" x14ac:dyDescent="0.2">
      <c r="A24" s="33"/>
      <c r="B24" s="34" t="s">
        <v>22</v>
      </c>
      <c r="C24" s="34"/>
      <c r="D24" s="35">
        <f>SUM(D26:D34)</f>
        <v>223550575.83999997</v>
      </c>
      <c r="E24" s="35">
        <f>SUM(E26:E34)</f>
        <v>0</v>
      </c>
      <c r="F24" s="35">
        <f>SUM(F26:F34)</f>
        <v>0</v>
      </c>
      <c r="G24" s="35">
        <f>D24+E24-F24</f>
        <v>223550575.83999997</v>
      </c>
      <c r="H24" s="35">
        <f>G24-D24</f>
        <v>0</v>
      </c>
      <c r="I24" s="36"/>
      <c r="K24" s="37"/>
    </row>
    <row r="25" spans="1:14" ht="5.0999999999999996" customHeight="1" x14ac:dyDescent="0.2">
      <c r="A25" s="38"/>
      <c r="B25" s="39"/>
      <c r="C25" s="45"/>
      <c r="D25" s="40"/>
      <c r="E25" s="40"/>
      <c r="F25" s="40"/>
      <c r="G25" s="40"/>
      <c r="H25" s="40"/>
      <c r="I25" s="41"/>
      <c r="K25" s="37"/>
    </row>
    <row r="26" spans="1:14" ht="19.5" customHeight="1" x14ac:dyDescent="0.2">
      <c r="A26" s="38"/>
      <c r="B26" s="42" t="s">
        <v>23</v>
      </c>
      <c r="C26" s="42"/>
      <c r="D26" s="43">
        <f>+[1]ESF!E30</f>
        <v>0</v>
      </c>
      <c r="E26" s="43">
        <v>0</v>
      </c>
      <c r="F26" s="43">
        <v>0</v>
      </c>
      <c r="G26" s="44">
        <f>D26+E26-F26</f>
        <v>0</v>
      </c>
      <c r="H26" s="44">
        <f>G26-D26</f>
        <v>0</v>
      </c>
      <c r="I26" s="41"/>
      <c r="K26" s="37"/>
    </row>
    <row r="27" spans="1:14" ht="19.5" customHeight="1" x14ac:dyDescent="0.2">
      <c r="A27" s="38"/>
      <c r="B27" s="42" t="s">
        <v>24</v>
      </c>
      <c r="C27" s="42"/>
      <c r="D27" s="43">
        <f>+[1]ESF!E31</f>
        <v>0</v>
      </c>
      <c r="E27" s="43">
        <v>0</v>
      </c>
      <c r="F27" s="43">
        <v>0</v>
      </c>
      <c r="G27" s="44">
        <f t="shared" ref="G27:G34" si="3">D27+E27-F27</f>
        <v>0</v>
      </c>
      <c r="H27" s="44">
        <f t="shared" ref="H27:H34" si="4">G27-D27</f>
        <v>0</v>
      </c>
      <c r="I27" s="41"/>
      <c r="K27" s="37"/>
    </row>
    <row r="28" spans="1:14" ht="19.5" customHeight="1" x14ac:dyDescent="0.2">
      <c r="A28" s="38"/>
      <c r="B28" s="42" t="s">
        <v>25</v>
      </c>
      <c r="C28" s="42"/>
      <c r="D28" s="43">
        <f>+[1]ESF!E32</f>
        <v>226831445.66999999</v>
      </c>
      <c r="E28" s="43">
        <v>0</v>
      </c>
      <c r="F28" s="43">
        <v>0</v>
      </c>
      <c r="G28" s="44">
        <f t="shared" si="3"/>
        <v>226831445.66999999</v>
      </c>
      <c r="H28" s="44">
        <f t="shared" si="4"/>
        <v>0</v>
      </c>
      <c r="I28" s="41"/>
      <c r="K28" s="37"/>
    </row>
    <row r="29" spans="1:14" ht="19.5" customHeight="1" x14ac:dyDescent="0.2">
      <c r="A29" s="38"/>
      <c r="B29" s="42" t="s">
        <v>26</v>
      </c>
      <c r="C29" s="42"/>
      <c r="D29" s="43">
        <f>+[1]ESF!E33</f>
        <v>188165675.19</v>
      </c>
      <c r="E29" s="43">
        <v>0</v>
      </c>
      <c r="F29" s="43">
        <v>0</v>
      </c>
      <c r="G29" s="44">
        <f t="shared" si="3"/>
        <v>188165675.19</v>
      </c>
      <c r="H29" s="44">
        <f t="shared" si="4"/>
        <v>0</v>
      </c>
      <c r="I29" s="41"/>
      <c r="K29" s="37"/>
    </row>
    <row r="30" spans="1:14" ht="19.5" customHeight="1" x14ac:dyDescent="0.2">
      <c r="A30" s="38"/>
      <c r="B30" s="42" t="s">
        <v>27</v>
      </c>
      <c r="C30" s="42"/>
      <c r="D30" s="43">
        <f>+[1]ESF!E34</f>
        <v>2442117.84</v>
      </c>
      <c r="E30" s="43">
        <v>0</v>
      </c>
      <c r="F30" s="43">
        <v>0</v>
      </c>
      <c r="G30" s="44">
        <f t="shared" si="3"/>
        <v>2442117.84</v>
      </c>
      <c r="H30" s="44">
        <f t="shared" si="4"/>
        <v>0</v>
      </c>
      <c r="I30" s="41"/>
      <c r="K30" s="37"/>
    </row>
    <row r="31" spans="1:14" ht="19.5" customHeight="1" x14ac:dyDescent="0.2">
      <c r="A31" s="38"/>
      <c r="B31" s="42" t="s">
        <v>28</v>
      </c>
      <c r="C31" s="42"/>
      <c r="D31" s="43">
        <f>+[1]ESF!E35</f>
        <v>-196816246.90000001</v>
      </c>
      <c r="E31" s="43">
        <v>0</v>
      </c>
      <c r="F31" s="43">
        <v>0</v>
      </c>
      <c r="G31" s="44">
        <f t="shared" si="3"/>
        <v>-196816246.90000001</v>
      </c>
      <c r="H31" s="44">
        <f t="shared" si="4"/>
        <v>0</v>
      </c>
      <c r="I31" s="41"/>
      <c r="K31" s="37"/>
    </row>
    <row r="32" spans="1:14" ht="19.5" customHeight="1" x14ac:dyDescent="0.2">
      <c r="A32" s="38"/>
      <c r="B32" s="42" t="s">
        <v>29</v>
      </c>
      <c r="C32" s="42"/>
      <c r="D32" s="43">
        <f>+[1]ESF!E36</f>
        <v>2927584.04</v>
      </c>
      <c r="E32" s="43">
        <v>0</v>
      </c>
      <c r="F32" s="43">
        <v>0</v>
      </c>
      <c r="G32" s="44">
        <f t="shared" si="3"/>
        <v>2927584.04</v>
      </c>
      <c r="H32" s="44">
        <f t="shared" si="4"/>
        <v>0</v>
      </c>
      <c r="I32" s="41"/>
      <c r="K32" s="37"/>
    </row>
    <row r="33" spans="1:17" ht="19.5" customHeight="1" x14ac:dyDescent="0.2">
      <c r="A33" s="38"/>
      <c r="B33" s="42" t="s">
        <v>30</v>
      </c>
      <c r="C33" s="42"/>
      <c r="D33" s="43">
        <f>+[1]ESF!E37</f>
        <v>0</v>
      </c>
      <c r="E33" s="43">
        <v>0</v>
      </c>
      <c r="F33" s="43">
        <v>0</v>
      </c>
      <c r="G33" s="44">
        <f t="shared" si="3"/>
        <v>0</v>
      </c>
      <c r="H33" s="44">
        <f t="shared" si="4"/>
        <v>0</v>
      </c>
      <c r="I33" s="41"/>
      <c r="K33" s="37"/>
    </row>
    <row r="34" spans="1:17" ht="19.5" customHeight="1" x14ac:dyDescent="0.2">
      <c r="A34" s="38"/>
      <c r="B34" s="42" t="s">
        <v>31</v>
      </c>
      <c r="C34" s="42"/>
      <c r="D34" s="43">
        <f>+[1]ESF!E38</f>
        <v>0</v>
      </c>
      <c r="E34" s="43">
        <v>0</v>
      </c>
      <c r="F34" s="43">
        <v>0</v>
      </c>
      <c r="G34" s="44">
        <f t="shared" si="3"/>
        <v>0</v>
      </c>
      <c r="H34" s="44">
        <f t="shared" si="4"/>
        <v>0</v>
      </c>
      <c r="I34" s="41"/>
      <c r="K34" s="37" t="str">
        <f>IF(G34=[1]ESF!D38," ","error")</f>
        <v xml:space="preserve"> </v>
      </c>
    </row>
    <row r="35" spans="1:17" x14ac:dyDescent="0.2">
      <c r="A35" s="38"/>
      <c r="B35" s="45"/>
      <c r="C35" s="45"/>
      <c r="D35" s="46"/>
      <c r="E35" s="40"/>
      <c r="F35" s="40"/>
      <c r="G35" s="40"/>
      <c r="H35" s="40"/>
      <c r="I35" s="41"/>
      <c r="K35" s="37"/>
    </row>
    <row r="36" spans="1:17" ht="6" customHeight="1" x14ac:dyDescent="0.2">
      <c r="A36" s="47"/>
      <c r="B36" s="48"/>
      <c r="C36" s="48"/>
      <c r="D36" s="48"/>
      <c r="E36" s="48"/>
      <c r="F36" s="48"/>
      <c r="G36" s="48"/>
      <c r="H36" s="48"/>
      <c r="I36" s="49"/>
    </row>
    <row r="37" spans="1:17" ht="6" customHeight="1" x14ac:dyDescent="0.2">
      <c r="A37" s="50"/>
      <c r="B37" s="51"/>
      <c r="C37" s="52"/>
      <c r="E37" s="50"/>
      <c r="F37" s="50"/>
      <c r="G37" s="50"/>
      <c r="H37" s="50"/>
      <c r="I37" s="50"/>
    </row>
    <row r="38" spans="1:17" ht="15" customHeight="1" x14ac:dyDescent="0.2">
      <c r="A38" s="6"/>
      <c r="B38" s="54" t="s">
        <v>32</v>
      </c>
      <c r="C38" s="54"/>
      <c r="D38" s="54"/>
      <c r="E38" s="54"/>
      <c r="F38" s="54"/>
      <c r="G38" s="54"/>
      <c r="H38" s="54"/>
      <c r="I38" s="55"/>
      <c r="J38" s="55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5"/>
      <c r="C39" s="56"/>
      <c r="D39" s="57"/>
      <c r="E39" s="57"/>
      <c r="F39" s="6"/>
      <c r="G39" s="58"/>
      <c r="H39" s="56"/>
      <c r="I39" s="57"/>
      <c r="J39" s="57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59"/>
      <c r="C40" s="59"/>
      <c r="D40" s="57"/>
      <c r="E40" s="60"/>
      <c r="F40" s="60"/>
      <c r="G40" s="61"/>
      <c r="H40" s="61"/>
      <c r="I40" s="57"/>
      <c r="J40" s="57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2" t="str">
        <f>+[1]EVHP!C44</f>
        <v>DR JESUS MARIA CONTRERAS ESPARZA</v>
      </c>
      <c r="C41" s="62"/>
      <c r="D41" s="63"/>
      <c r="E41" s="64" t="str">
        <f>+[1]EVHP!G44</f>
        <v>C.P. DANIEL ROCHA GUTIERREZ</v>
      </c>
      <c r="F41" s="64"/>
      <c r="G41" s="65"/>
      <c r="H41" s="65"/>
      <c r="I41" s="66"/>
      <c r="J41" s="6"/>
      <c r="P41" s="6"/>
      <c r="Q41" s="6"/>
    </row>
    <row r="42" spans="1:17" ht="14.1" customHeight="1" x14ac:dyDescent="0.2">
      <c r="A42" s="6"/>
      <c r="B42" s="67" t="str">
        <f>+[1]EVHP!C45</f>
        <v>RECTOR</v>
      </c>
      <c r="C42" s="67"/>
      <c r="D42" s="68"/>
      <c r="E42" s="69" t="str">
        <f>+[1]EVHP!G45</f>
        <v>SECRETARIO DE ADMINISTRACION Y FINANZAS</v>
      </c>
      <c r="F42" s="69"/>
      <c r="G42" s="69"/>
      <c r="H42" s="69"/>
      <c r="I42" s="66"/>
      <c r="J42" s="6"/>
      <c r="P42" s="6"/>
      <c r="Q42" s="6"/>
    </row>
    <row r="43" spans="1:17" x14ac:dyDescent="0.2">
      <c r="B43" s="6"/>
      <c r="C43" s="6"/>
      <c r="D43" s="70"/>
      <c r="E43" s="6"/>
      <c r="F43" s="6"/>
      <c r="G43" s="6"/>
    </row>
    <row r="44" spans="1:17" x14ac:dyDescent="0.2">
      <c r="B44" s="6"/>
      <c r="C44" s="6"/>
      <c r="D44" s="70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C3:G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2017-08-24T17:38:04Z</dcterms:created>
  <dcterms:modified xsi:type="dcterms:W3CDTF">2017-08-24T17:38:36Z</dcterms:modified>
</cp:coreProperties>
</file>