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2DO TRIMESTRE MARZO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H33" i="1" s="1"/>
  <c r="H32" i="1"/>
  <c r="G32" i="1"/>
  <c r="G31" i="1"/>
  <c r="H31" i="1" s="1"/>
  <c r="H30" i="1"/>
  <c r="G30" i="1"/>
  <c r="G29" i="1"/>
  <c r="H29" i="1" s="1"/>
  <c r="H28" i="1"/>
  <c r="G28" i="1"/>
  <c r="D27" i="1"/>
  <c r="G27" i="1" s="1"/>
  <c r="H27" i="1" s="1"/>
  <c r="D26" i="1"/>
  <c r="G26" i="1" s="1"/>
  <c r="H26" i="1" s="1"/>
  <c r="F24" i="1"/>
  <c r="E24" i="1"/>
  <c r="D24" i="1"/>
  <c r="G24" i="1" s="1"/>
  <c r="H24" i="1" s="1"/>
  <c r="G22" i="1"/>
  <c r="K22" i="1" s="1"/>
  <c r="D21" i="1"/>
  <c r="G21" i="1" s="1"/>
  <c r="K20" i="1"/>
  <c r="H20" i="1"/>
  <c r="G20" i="1"/>
  <c r="K19" i="1"/>
  <c r="H19" i="1"/>
  <c r="G19" i="1"/>
  <c r="D19" i="1"/>
  <c r="K18" i="1"/>
  <c r="H18" i="1"/>
  <c r="G18" i="1"/>
  <c r="G17" i="1"/>
  <c r="H17" i="1" s="1"/>
  <c r="G16" i="1"/>
  <c r="K16" i="1" s="1"/>
  <c r="F14" i="1"/>
  <c r="E14" i="1"/>
  <c r="G14" i="1" s="1"/>
  <c r="H14" i="1" s="1"/>
  <c r="G13" i="1"/>
  <c r="F12" i="1"/>
  <c r="E12" i="1"/>
  <c r="G12" i="1" s="1"/>
  <c r="H12" i="1" s="1"/>
  <c r="H21" i="1" l="1"/>
  <c r="K21" i="1"/>
  <c r="K34" i="1"/>
  <c r="H34" i="1"/>
  <c r="H16" i="1"/>
  <c r="K17" i="1"/>
  <c r="H22" i="1"/>
</calcChain>
</file>

<file path=xl/sharedStrings.xml><?xml version="1.0" encoding="utf-8"?>
<sst xmlns="http://schemas.openxmlformats.org/spreadsheetml/2006/main" count="39" uniqueCount="38">
  <si>
    <t>ESTADO ANALÍTICO DEL ACTIVO</t>
  </si>
  <si>
    <t>Al 31 de Marzo del 2016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</si>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</sst>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6/Terminados/Estados%20Fros%20y%20Pptales%202016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6">
          <cell r="D16">
            <v>24248476.739999998</v>
          </cell>
        </row>
        <row r="17">
          <cell r="D17">
            <v>70489962.700000003</v>
          </cell>
        </row>
        <row r="18">
          <cell r="D18">
            <v>16030668.779999999</v>
          </cell>
        </row>
        <row r="19">
          <cell r="D19">
            <v>239788.12</v>
          </cell>
          <cell r="E19">
            <v>239788.12</v>
          </cell>
        </row>
        <row r="20">
          <cell r="D20">
            <v>260329.38</v>
          </cell>
        </row>
        <row r="21">
          <cell r="D21">
            <v>0</v>
          </cell>
          <cell r="E21">
            <v>0</v>
          </cell>
        </row>
        <row r="22">
          <cell r="D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85" zoomScaleNormal="85" workbookViewId="0">
      <selection activeCell="H17" sqref="H17"/>
    </sheetView>
  </sheetViews>
  <sheetFormatPr baseColWidth="10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v>343135734.20999998</v>
      </c>
      <c r="E12" s="31">
        <f>+E14+E24</f>
        <v>121614979.47000001</v>
      </c>
      <c r="F12" s="31">
        <f>+F14+F24</f>
        <v>125401234.59</v>
      </c>
      <c r="G12" s="31">
        <f>+D12+E12-F12</f>
        <v>339349479.09000003</v>
      </c>
      <c r="H12" s="31">
        <f>+D12-G12</f>
        <v>3786255.1199999452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v>115154612.59</v>
      </c>
      <c r="E14" s="36">
        <f>SUM(E16:E22)</f>
        <v>121602367.07000001</v>
      </c>
      <c r="F14" s="36">
        <f>SUM(F16:F22)</f>
        <v>125401234.59</v>
      </c>
      <c r="G14" s="31">
        <f>+D14+E14-F14</f>
        <v>111355745.07000002</v>
      </c>
      <c r="H14" s="31">
        <f>+D14-G14</f>
        <v>3798867.5199999809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v>19819831.940000001</v>
      </c>
      <c r="E16" s="44">
        <v>109672348.69</v>
      </c>
      <c r="F16" s="44">
        <v>105243703.89</v>
      </c>
      <c r="G16" s="45">
        <f>+D16+E16-F16</f>
        <v>24248476.739999995</v>
      </c>
      <c r="H16" s="45">
        <f t="shared" ref="H16:H22" si="0">+G16-D16</f>
        <v>4428644.7999999933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v>82705659.189999998</v>
      </c>
      <c r="E17" s="44">
        <v>7134623.6200000001</v>
      </c>
      <c r="F17" s="44">
        <v>19350320.109999999</v>
      </c>
      <c r="G17" s="45">
        <f t="shared" ref="G17:G22" si="1">+D17+E17-F17</f>
        <v>70489962.700000003</v>
      </c>
      <c r="H17" s="45">
        <f t="shared" si="0"/>
        <v>-12215696.489999995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">
      <c r="A18" s="39"/>
      <c r="B18" s="43" t="s">
        <v>17</v>
      </c>
      <c r="C18" s="43"/>
      <c r="D18" s="44">
        <v>12042484.609999999</v>
      </c>
      <c r="E18" s="44">
        <v>4795394.76</v>
      </c>
      <c r="F18" s="44">
        <v>807210.59</v>
      </c>
      <c r="G18" s="45">
        <f t="shared" si="1"/>
        <v>16030668.779999997</v>
      </c>
      <c r="H18" s="45">
        <f t="shared" si="0"/>
        <v>3988184.1699999981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f>+[1]ESF!E19</f>
        <v>239788.12</v>
      </c>
      <c r="E19" s="44">
        <v>0</v>
      </c>
      <c r="F19" s="44">
        <v>0</v>
      </c>
      <c r="G19" s="45">
        <f t="shared" si="1"/>
        <v>239788.12</v>
      </c>
      <c r="H19" s="45">
        <f t="shared" si="0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f t="shared" si="1"/>
        <v>260329.38</v>
      </c>
      <c r="H20" s="45">
        <f t="shared" si="0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f>+[1]ESF!E21</f>
        <v>0</v>
      </c>
      <c r="E21" s="44">
        <v>0</v>
      </c>
      <c r="F21" s="44">
        <v>0</v>
      </c>
      <c r="G21" s="45">
        <f t="shared" si="1"/>
        <v>0</v>
      </c>
      <c r="H21" s="45">
        <f t="shared" si="0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f t="shared" si="1"/>
        <v>86519.35</v>
      </c>
      <c r="H22" s="45">
        <f t="shared" si="0"/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227981121.61999997</v>
      </c>
      <c r="E24" s="36">
        <f>SUM(E26:E34)</f>
        <v>12612.4</v>
      </c>
      <c r="F24" s="36">
        <f>SUM(F26:F34)</f>
        <v>0</v>
      </c>
      <c r="G24" s="36">
        <f>+D24+E24-F24</f>
        <v>227993734.01999998</v>
      </c>
      <c r="H24" s="36">
        <f>+G24-D24</f>
        <v>12612.40000000596</v>
      </c>
      <c r="I24" s="37"/>
      <c r="K24" s="38"/>
    </row>
    <row r="25" spans="1:14" ht="5.0999999999999996" customHeight="1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2">+D27+E27-F27</f>
        <v>0</v>
      </c>
      <c r="H27" s="45">
        <f t="shared" ref="H27:H34" si="3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v>232339987.15000001</v>
      </c>
      <c r="E28" s="44">
        <v>0</v>
      </c>
      <c r="F28" s="44">
        <v>0</v>
      </c>
      <c r="G28" s="45">
        <f t="shared" si="2"/>
        <v>232339987.15000001</v>
      </c>
      <c r="H28" s="45">
        <f t="shared" si="3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v>200413342.59999999</v>
      </c>
      <c r="E29" s="44">
        <v>12612.4</v>
      </c>
      <c r="F29" s="44">
        <v>0</v>
      </c>
      <c r="G29" s="45">
        <f t="shared" si="2"/>
        <v>200425955</v>
      </c>
      <c r="H29" s="45">
        <f t="shared" si="3"/>
        <v>12612.40000000596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2"/>
        <v>2442117.84</v>
      </c>
      <c r="H30" s="45">
        <f t="shared" si="3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v>-210141910.00999999</v>
      </c>
      <c r="E31" s="44">
        <v>0</v>
      </c>
      <c r="F31" s="44">
        <v>0</v>
      </c>
      <c r="G31" s="45">
        <f t="shared" si="2"/>
        <v>-210141910.00999999</v>
      </c>
      <c r="H31" s="45">
        <f t="shared" si="3"/>
        <v>0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2"/>
        <v>2927584.04</v>
      </c>
      <c r="H32" s="45">
        <f t="shared" si="3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2"/>
        <v>0</v>
      </c>
      <c r="H33" s="45">
        <f t="shared" si="3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2"/>
        <v>0</v>
      </c>
      <c r="H34" s="45">
        <f t="shared" si="3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 t="s">
        <v>34</v>
      </c>
      <c r="C41" s="63"/>
      <c r="D41" s="64"/>
      <c r="E41" s="65" t="s">
        <v>35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">
        <v>36</v>
      </c>
      <c r="C42" s="68"/>
      <c r="D42" s="69"/>
      <c r="E42" s="70" t="s">
        <v>37</v>
      </c>
      <c r="F42" s="70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2017-08-24T16:05:00Z</dcterms:created>
  <dcterms:modified xsi:type="dcterms:W3CDTF">2017-08-24T16:05:26Z</dcterms:modified>
</cp:coreProperties>
</file>