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42" i="1"/>
  <c r="E41" i="1"/>
  <c r="B41" i="1"/>
  <c r="D34" i="1"/>
  <c r="G34" i="1" s="1"/>
  <c r="G33" i="1"/>
  <c r="H33" i="1" s="1"/>
  <c r="D33" i="1"/>
  <c r="H32" i="1"/>
  <c r="G32" i="1"/>
  <c r="H31" i="1"/>
  <c r="G31" i="1"/>
  <c r="H30" i="1"/>
  <c r="G30" i="1"/>
  <c r="H29" i="1"/>
  <c r="G29" i="1"/>
  <c r="H28" i="1"/>
  <c r="G28" i="1"/>
  <c r="D27" i="1"/>
  <c r="G27" i="1" s="1"/>
  <c r="H27" i="1" s="1"/>
  <c r="G26" i="1"/>
  <c r="H26" i="1" s="1"/>
  <c r="D26" i="1"/>
  <c r="F24" i="1"/>
  <c r="E24" i="1"/>
  <c r="D24" i="1"/>
  <c r="G24" i="1" s="1"/>
  <c r="H24" i="1" s="1"/>
  <c r="D22" i="1"/>
  <c r="G22" i="1" s="1"/>
  <c r="D21" i="1"/>
  <c r="D14" i="1" s="1"/>
  <c r="H20" i="1"/>
  <c r="G20" i="1"/>
  <c r="K20" i="1" s="1"/>
  <c r="G19" i="1"/>
  <c r="H19" i="1" s="1"/>
  <c r="K18" i="1"/>
  <c r="H18" i="1"/>
  <c r="G18" i="1"/>
  <c r="G17" i="1"/>
  <c r="K17" i="1" s="1"/>
  <c r="E17" i="1"/>
  <c r="G16" i="1"/>
  <c r="K16" i="1" s="1"/>
  <c r="F14" i="1"/>
  <c r="F12" i="1" s="1"/>
  <c r="E14" i="1"/>
  <c r="G13" i="1"/>
  <c r="E12" i="1"/>
  <c r="K22" i="1" l="1"/>
  <c r="H22" i="1"/>
  <c r="G14" i="1"/>
  <c r="H14" i="1" s="1"/>
  <c r="D12" i="1"/>
  <c r="G12" i="1" s="1"/>
  <c r="H12" i="1" s="1"/>
  <c r="K34" i="1"/>
  <c r="H34" i="1"/>
  <c r="K19" i="1"/>
  <c r="H16" i="1"/>
  <c r="H17" i="1"/>
  <c r="G21" i="1"/>
  <c r="K21" i="1" l="1"/>
  <c r="H21" i="1"/>
</calcChain>
</file>

<file path=xl/sharedStrings.xml><?xml version="1.0" encoding="utf-8"?>
<sst xmlns="http://schemas.openxmlformats.org/spreadsheetml/2006/main" count="35" uniqueCount="34">
  <si>
    <t>ESTADO ANALÍTICO DEL ACTIVO</t>
  </si>
  <si>
    <t>Al 30 de Junio del 2015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</si>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</sst>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9" fillId="3" borderId="0" xfId="1" applyNumberFormat="1" applyFont="1" applyFill="1" applyBorder="1" applyAlignment="1" applyProtection="1">
      <alignment vertical="top"/>
      <protection locked="0"/>
    </xf>
    <xf numFmtId="3" fontId="9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>
        <row r="16">
          <cell r="D16">
            <v>19612643.91</v>
          </cell>
        </row>
        <row r="17">
          <cell r="D17">
            <v>98334897.049999997</v>
          </cell>
        </row>
        <row r="18">
          <cell r="D18">
            <v>20518923.890000001</v>
          </cell>
        </row>
        <row r="19">
          <cell r="D19">
            <v>239788.12</v>
          </cell>
        </row>
        <row r="20">
          <cell r="D20">
            <v>134329.38</v>
          </cell>
        </row>
        <row r="21">
          <cell r="D21">
            <v>0</v>
          </cell>
          <cell r="E21">
            <v>0</v>
          </cell>
        </row>
        <row r="22">
          <cell r="D22">
            <v>64084</v>
          </cell>
          <cell r="E22">
            <v>64084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>
        <row r="60">
          <cell r="C60" t="str">
            <v>Jesús María Contreras Esparza</v>
          </cell>
          <cell r="G60" t="str">
            <v>Daniel Rocha Gutíerrez</v>
          </cell>
        </row>
        <row r="61">
          <cell r="C61" t="str">
            <v>Rector</v>
          </cell>
          <cell r="G61" t="str">
            <v>Secretarío de Administración y Finanzas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90" zoomScaleNormal="90" workbookViewId="0">
      <selection activeCell="E43" sqref="E43"/>
    </sheetView>
  </sheetViews>
  <sheetFormatPr baseColWidth="10" defaultRowHeight="12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328891845.96999997</v>
      </c>
      <c r="E12" s="31">
        <f>+E14+E24</f>
        <v>270281802.04000002</v>
      </c>
      <c r="F12" s="31">
        <f>+F14+F24</f>
        <v>236366227.21000001</v>
      </c>
      <c r="G12" s="31">
        <f>+D12+E12-F12</f>
        <v>362807420.79999995</v>
      </c>
      <c r="H12" s="31">
        <f>+G12-D12</f>
        <v>33915574.829999983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105341270.13000001</v>
      </c>
      <c r="E14" s="36">
        <f>SUM(E16:E22)</f>
        <v>269934634.63</v>
      </c>
      <c r="F14" s="36">
        <f>SUM(F16:F22)</f>
        <v>236371238.41</v>
      </c>
      <c r="G14" s="31">
        <f>+D14+E14-F14</f>
        <v>138904666.34999999</v>
      </c>
      <c r="H14" s="36">
        <f>+G14-D14</f>
        <v>33563396.219999984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31617544.140000001</v>
      </c>
      <c r="E16" s="44">
        <v>202423101.91</v>
      </c>
      <c r="F16" s="44">
        <v>214428002.13999999</v>
      </c>
      <c r="G16" s="45">
        <f>+D16+E16-F16</f>
        <v>19612643.910000026</v>
      </c>
      <c r="H16" s="45">
        <f t="shared" ref="H16:H22" si="0">+G16-D16</f>
        <v>-12004900.229999974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69190201.010000005</v>
      </c>
      <c r="E17" s="44">
        <f>47880819.71-600</f>
        <v>47880219.710000001</v>
      </c>
      <c r="F17" s="44">
        <v>18735523.670000002</v>
      </c>
      <c r="G17" s="45">
        <f t="shared" ref="G17:G22" si="1">+D17+E17-F17</f>
        <v>98334897.049999997</v>
      </c>
      <c r="H17" s="45">
        <f t="shared" si="0"/>
        <v>29144696.039999992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4095323.48</v>
      </c>
      <c r="E18" s="44">
        <v>19631313.010000002</v>
      </c>
      <c r="F18" s="44">
        <v>3207712.6</v>
      </c>
      <c r="G18" s="45">
        <f t="shared" si="1"/>
        <v>20518923.890000001</v>
      </c>
      <c r="H18" s="45">
        <f t="shared" si="0"/>
        <v>16423600.41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0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134329.38</v>
      </c>
      <c r="E20" s="44">
        <v>0</v>
      </c>
      <c r="F20" s="44">
        <v>0</v>
      </c>
      <c r="G20" s="45">
        <f t="shared" si="1"/>
        <v>134329.38</v>
      </c>
      <c r="H20" s="45">
        <f t="shared" si="0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1"/>
        <v>0</v>
      </c>
      <c r="H21" s="45">
        <f t="shared" si="0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f>+[1]ESF!E22</f>
        <v>64084</v>
      </c>
      <c r="E22" s="44">
        <v>0</v>
      </c>
      <c r="F22" s="44">
        <v>0</v>
      </c>
      <c r="G22" s="45">
        <f t="shared" si="1"/>
        <v>64084</v>
      </c>
      <c r="H22" s="45">
        <f t="shared" si="0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223550575.83999997</v>
      </c>
      <c r="E24" s="36">
        <f>SUM(E26:E34)</f>
        <v>347167.41</v>
      </c>
      <c r="F24" s="36">
        <f>SUM(F26:F34)</f>
        <v>-5011.2</v>
      </c>
      <c r="G24" s="36">
        <f>+D24+E24-F24</f>
        <v>223902754.44999996</v>
      </c>
      <c r="H24" s="36">
        <f>+G24-D24</f>
        <v>352178.6099999845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226831445.66999999</v>
      </c>
      <c r="E28" s="44">
        <v>0</v>
      </c>
      <c r="F28" s="44">
        <v>0</v>
      </c>
      <c r="G28" s="45">
        <f t="shared" si="2"/>
        <v>226831445.66999999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188165675.19</v>
      </c>
      <c r="E29" s="44">
        <v>347167.41</v>
      </c>
      <c r="F29" s="44">
        <v>-5011.2</v>
      </c>
      <c r="G29" s="45">
        <f t="shared" si="2"/>
        <v>188517853.79999998</v>
      </c>
      <c r="H29" s="45">
        <f t="shared" si="3"/>
        <v>352178.6099999845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-196816246.90000001</v>
      </c>
      <c r="E31" s="44">
        <v>0</v>
      </c>
      <c r="F31" s="44">
        <v>0</v>
      </c>
      <c r="G31" s="45">
        <f t="shared" si="2"/>
        <v>-196816246.90000001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tr">
        <f>+[1]ECSF!C60</f>
        <v>Jesús María Contreras Esparza</v>
      </c>
      <c r="C41" s="63"/>
      <c r="D41" s="64"/>
      <c r="E41" s="65" t="str">
        <f>+[1]ECSF!G60</f>
        <v>Daniel Rocha Gutíerrez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tr">
        <f>+[1]ECSF!C61</f>
        <v>Rector</v>
      </c>
      <c r="C42" s="68"/>
      <c r="D42" s="69"/>
      <c r="E42" s="70" t="str">
        <f>+[1]ECSF!G61</f>
        <v>Secretarío de Administración y Finanzas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2017-08-24T18:01:57Z</dcterms:created>
  <dcterms:modified xsi:type="dcterms:W3CDTF">2017-08-24T18:02:20Z</dcterms:modified>
</cp:coreProperties>
</file>