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8800" windowHeight="12135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76" i="6"/>
  <c r="H75" i="6"/>
  <c r="H72" i="6"/>
  <c r="H71" i="6"/>
  <c r="H68" i="6"/>
  <c r="H67" i="6"/>
  <c r="H64" i="6"/>
  <c r="H63" i="6"/>
  <c r="H60" i="6"/>
  <c r="H59" i="6"/>
  <c r="H56" i="6"/>
  <c r="H55" i="6"/>
  <c r="H51" i="6"/>
  <c r="H48" i="6"/>
  <c r="H47" i="6"/>
  <c r="H40" i="6"/>
  <c r="H39" i="6"/>
  <c r="H36" i="6"/>
  <c r="H35" i="6"/>
  <c r="H19" i="6"/>
  <c r="H12" i="6"/>
  <c r="H11" i="6"/>
  <c r="E76" i="6"/>
  <c r="E75" i="6"/>
  <c r="E74" i="6"/>
  <c r="H74" i="6" s="1"/>
  <c r="E73" i="6"/>
  <c r="H73" i="6" s="1"/>
  <c r="E72" i="6"/>
  <c r="E71" i="6"/>
  <c r="E70" i="6"/>
  <c r="H70" i="6" s="1"/>
  <c r="E69" i="6"/>
  <c r="H69" i="6" s="1"/>
  <c r="E68" i="6"/>
  <c r="E67" i="6"/>
  <c r="E66" i="6"/>
  <c r="H66" i="6" s="1"/>
  <c r="E64" i="6"/>
  <c r="E63" i="6"/>
  <c r="E62" i="6"/>
  <c r="H62" i="6" s="1"/>
  <c r="E61" i="6"/>
  <c r="H61" i="6" s="1"/>
  <c r="E60" i="6"/>
  <c r="E59" i="6"/>
  <c r="E58" i="6"/>
  <c r="H58" i="6" s="1"/>
  <c r="E56" i="6"/>
  <c r="E55" i="6"/>
  <c r="E54" i="6"/>
  <c r="H54" i="6" s="1"/>
  <c r="E52" i="6"/>
  <c r="H52" i="6" s="1"/>
  <c r="E51" i="6"/>
  <c r="E50" i="6"/>
  <c r="H50" i="6" s="1"/>
  <c r="E49" i="6"/>
  <c r="H49" i="6" s="1"/>
  <c r="E48" i="6"/>
  <c r="E47" i="6"/>
  <c r="E46" i="6"/>
  <c r="H46" i="6" s="1"/>
  <c r="E45" i="6"/>
  <c r="H45" i="6" s="1"/>
  <c r="E44" i="6"/>
  <c r="H44" i="6" s="1"/>
  <c r="E42" i="6"/>
  <c r="H42" i="6" s="1"/>
  <c r="E41" i="6"/>
  <c r="H41" i="6" s="1"/>
  <c r="E40" i="6"/>
  <c r="E39" i="6"/>
  <c r="E38" i="6"/>
  <c r="H38" i="6" s="1"/>
  <c r="E37" i="6"/>
  <c r="H37" i="6" s="1"/>
  <c r="E36" i="6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E53" i="6" s="1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C23" i="6"/>
  <c r="C13" i="6"/>
  <c r="C5" i="6"/>
  <c r="H53" i="6" l="1"/>
  <c r="E43" i="6"/>
  <c r="H43" i="6" s="1"/>
  <c r="E33" i="6"/>
  <c r="H33" i="6" s="1"/>
  <c r="E23" i="6"/>
  <c r="H23" i="6" s="1"/>
  <c r="G77" i="6"/>
  <c r="E13" i="6"/>
  <c r="H13" i="6" s="1"/>
  <c r="C77" i="6"/>
  <c r="D77" i="6"/>
  <c r="E5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<sst xmlns="http://schemas.openxmlformats.org/spreadsheetml/2006/main" count="203" uniqueCount="142">
  <si>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</si>
  <si>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</si>
  <si>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</si>
  <si>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</si>
  <si>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</si>
  <si>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</si>
  <si>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</si>
  <si>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</si>
  <si>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</si>
  <si>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</si>
  <si>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</si>
  <si>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</si>
  <si>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</si>
  <si>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</si>
  <si>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</si>
  <si>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</si>
  <si>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</si>
  <si>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</si>
  <si>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</si>
  <si>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</si>
  <si>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</si>
  <si>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</si>
  <si>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</si>
  <si>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</si>
  <si>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</si>
  <si>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</si>
  <si>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</si>
  <si>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</si>
  <si>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</si>
  <si>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</si>
  <si>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</si>
  <si>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</si>
  <si>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</si>
  <si>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</si>
  <si>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</si>
  <si>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</si>
  <si>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</si>
  <si>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</si>
  <si>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</si>
  <si>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</si>
  <si>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</si>
  <si>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</si>
  <si>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</si>
  <si>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</si>
  <si>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</si>
  <si>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</si>
  <si>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</si>
  <si>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</si>
  <si>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</si>
  <si>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</si>
  <si>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</si>
  <si>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</si>
  <si>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</si>
  <si>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</si>
  <si>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</si>
  <si>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</si>
  <si>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</si>
  <si>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</si>
  <si>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</si>
  <si>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</si>
  <si>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</si>
  <si>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</si>
  <si>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</si>
  <si>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</si>
  <si>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</si>
  <si>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</si>
  <si>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</si>
  <si>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</si>
  <si>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</si>
  <si>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</si>
  <si>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</si>
  <si>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</si>
  <si>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</si>
  <si>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</si>
  <si>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</si>
  <si>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</si>
  <si>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</si>
  <si>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</si>
  <si>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</si>
  <si>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</si>
  <si>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</si>
  <si>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</si>
  <si>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</si>
  <si>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</si>
  <si>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</si>
  <si>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</si>
  <si>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</si>
  <si>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</si>
  <si>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</si>
  <si>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</si>
  <si>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</si>
  <si>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</si>
  <si>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</si>
  <si>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</si>
  <si>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</si>
  <si>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</si>
  <si>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</si>
  <si>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</si>
  <si>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</si>
  <si>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</si>
  <si>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</si>
  <si>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</si>
  <si>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</si>
  <si>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</si>
  <si>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</si>
  <si>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</si>
  <si>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</si>
  <si>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</si>
  <si>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</si>
  <si>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</si>
  <si>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</si>
  <si>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</si>
  <si>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</si>
  <si>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</si>
  <si>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</si>
  <si>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</si>
  <si>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</si>
  <si>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</si>
  <si>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</si>
  <si>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</si>
  <si>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</si>
  <si>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</si>
  <si>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</si>
  <si>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</si>
  <si>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</si>
  <si>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</si>
  <si>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</si>
  <si>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</si>
  <si>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</si>
  <si>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</si>
  <si>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</si>
  <si>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UNIVERSIDAD TECNOLOGICA DE LEON
Estado Analítico del Ejercicio del Presupuesto de Egresos
Clasificación por Objeto del Gasto (Capítulo y Concepto)
Del 1 de Enero al 31 de Diciembre de 2021</t>
  </si>
  <si>
    <t>UNIVERSIDAD TECNOLOGICA DE LEON
Estado Analítico del Ejercicio del Presupuesto de Egresos
Clasificación Económica (por Tipo de Gasto)
Del 1 de Enero al 31 de Diciembre de 2021</t>
  </si>
  <si>
    <t>0101 RECTORIA</t>
  </si>
  <si>
    <t>0201 SECRETARIO ACADEMICO</t>
  </si>
  <si>
    <t>0301 SECRETARIO DE VINCULACIÓN</t>
  </si>
  <si>
    <t>0601 DIRECCION DE ADMINISTRACIÓN Y FINAN</t>
  </si>
  <si>
    <t>1101 UINIDAD ACADEMICA SURESTE</t>
  </si>
  <si>
    <t>1202 ÓRGANO INTERNO DE CONTROL DE LA UTL</t>
  </si>
  <si>
    <t>UNIVERSIDAD TECNOLOGICA DE LEON
Estado Analítico del Ejercicio del Presupuesto de Egresos
Clasificación Administrativa
Del 1 de Enero al 31 de Diciembre de 2021</t>
  </si>
  <si>
    <t>UNIVERSIDAD TECNOLOGICA DE LEON
Estado Analítico del Ejercicio del Presupuesto de Egresos
Clasificación Administrativa (Sector Paraestatal)
Del 1 de Enero al 31 de Diciembre de 2021</t>
  </si>
  <si>
    <t>UNIVERSIDAD TECNOLOGICA DE LEON
Estado Analítico del Ejercicio del Presupuesto de Egresos
Clasificación Funcional (Finalidad y Función)
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</si>
</sst>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84</xdr:row>
      <xdr:rowOff>0</xdr:rowOff>
    </xdr:from>
    <xdr:to>
      <xdr:col>8</xdr:col>
      <xdr:colOff>66675</xdr:colOff>
      <xdr:row>89</xdr:row>
      <xdr:rowOff>95250</xdr:rowOff>
    </xdr:to>
    <xdr:sp macro="" textlink="">
      <xdr:nvSpPr>
        <xdr:cNvPr id="2" name="CuadroTexto 1"/>
        <xdr:cNvSpPr txBox="1"/>
      </xdr:nvSpPr>
      <xdr:spPr>
        <a:xfrm>
          <a:off x="85725" y="12658725"/>
          <a:ext cx="10029825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8</xdr:col>
      <xdr:colOff>95250</xdr:colOff>
      <xdr:row>23</xdr:row>
      <xdr:rowOff>95250</xdr:rowOff>
    </xdr:to>
    <xdr:sp macro="" textlink="">
      <xdr:nvSpPr>
        <xdr:cNvPr id="2" name="CuadroTexto 1"/>
        <xdr:cNvSpPr txBox="1"/>
      </xdr:nvSpPr>
      <xdr:spPr>
        <a:xfrm>
          <a:off x="19050" y="3228975"/>
          <a:ext cx="9105900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topLeftCell="A51" workbookViewId="0">
      <selection activeCell="C96" sqref="C96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1" t="s">
        <v>131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9" t="s">
        <v>60</v>
      </c>
      <c r="B5" s="6"/>
      <c r="C5" s="34">
        <f>SUM(C6:C12)</f>
        <v>168744604.91000003</v>
      </c>
      <c r="D5" s="34">
        <f>SUM(D6:D12)</f>
        <v>15276003.140000001</v>
      </c>
      <c r="E5" s="34">
        <f>C5+D5</f>
        <v>184020608.05000001</v>
      </c>
      <c r="F5" s="34">
        <f>SUM(F6:F12)</f>
        <v>182190152.11000001</v>
      </c>
      <c r="G5" s="34">
        <f>SUM(G6:G12)</f>
        <v>181949282.11000001</v>
      </c>
      <c r="H5" s="34">
        <f>E5-F5</f>
        <v>1830455.9399999976</v>
      </c>
    </row>
    <row r="6" spans="1:8" x14ac:dyDescent="0.2">
      <c r="A6" s="28">
        <v>1100</v>
      </c>
      <c r="B6" s="10" t="s">
        <v>69</v>
      </c>
      <c r="C6" s="12">
        <v>33463860.239999998</v>
      </c>
      <c r="D6" s="12">
        <v>1122207.6299999999</v>
      </c>
      <c r="E6" s="12">
        <f t="shared" ref="E6:E69" si="0">C6+D6</f>
        <v>34586067.869999997</v>
      </c>
      <c r="F6" s="12">
        <v>34562202.490000002</v>
      </c>
      <c r="G6" s="12">
        <v>34562202.490000002</v>
      </c>
      <c r="H6" s="12">
        <f t="shared" ref="H6:H69" si="1">E6-F6</f>
        <v>23865.379999995232</v>
      </c>
    </row>
    <row r="7" spans="1:8" x14ac:dyDescent="0.2">
      <c r="A7" s="28">
        <v>1200</v>
      </c>
      <c r="B7" s="10" t="s">
        <v>70</v>
      </c>
      <c r="C7" s="12">
        <v>56459518.340000004</v>
      </c>
      <c r="D7" s="12">
        <v>8693442.7100000009</v>
      </c>
      <c r="E7" s="12">
        <f t="shared" si="0"/>
        <v>65152961.050000004</v>
      </c>
      <c r="F7" s="12">
        <v>65050020.460000001</v>
      </c>
      <c r="G7" s="12">
        <v>65050020.460000001</v>
      </c>
      <c r="H7" s="12">
        <f t="shared" si="1"/>
        <v>102940.59000000358</v>
      </c>
    </row>
    <row r="8" spans="1:8" x14ac:dyDescent="0.2">
      <c r="A8" s="28">
        <v>1300</v>
      </c>
      <c r="B8" s="10" t="s">
        <v>71</v>
      </c>
      <c r="C8" s="12">
        <v>16318593.939999999</v>
      </c>
      <c r="D8" s="12">
        <v>747071.49</v>
      </c>
      <c r="E8" s="12">
        <f t="shared" si="0"/>
        <v>17065665.43</v>
      </c>
      <c r="F8" s="12">
        <v>16319560.289999999</v>
      </c>
      <c r="G8" s="12">
        <v>16319560.289999999</v>
      </c>
      <c r="H8" s="12">
        <f t="shared" si="1"/>
        <v>746105.1400000006</v>
      </c>
    </row>
    <row r="9" spans="1:8" x14ac:dyDescent="0.2">
      <c r="A9" s="28">
        <v>1400</v>
      </c>
      <c r="B9" s="10" t="s">
        <v>34</v>
      </c>
      <c r="C9" s="12">
        <v>29465967.030000001</v>
      </c>
      <c r="D9" s="12">
        <v>961239.98</v>
      </c>
      <c r="E9" s="12">
        <f t="shared" si="0"/>
        <v>30427207.010000002</v>
      </c>
      <c r="F9" s="12">
        <v>30335617.949999999</v>
      </c>
      <c r="G9" s="12">
        <v>30335617.949999999</v>
      </c>
      <c r="H9" s="12">
        <f t="shared" si="1"/>
        <v>91589.060000002384</v>
      </c>
    </row>
    <row r="10" spans="1:8" x14ac:dyDescent="0.2">
      <c r="A10" s="28">
        <v>1500</v>
      </c>
      <c r="B10" s="10" t="s">
        <v>72</v>
      </c>
      <c r="C10" s="12">
        <v>33036665.359999999</v>
      </c>
      <c r="D10" s="12">
        <v>3752041.33</v>
      </c>
      <c r="E10" s="12">
        <f t="shared" si="0"/>
        <v>36788706.689999998</v>
      </c>
      <c r="F10" s="12">
        <v>35922750.920000002</v>
      </c>
      <c r="G10" s="12">
        <v>35681880.920000002</v>
      </c>
      <c r="H10" s="12">
        <f t="shared" si="1"/>
        <v>865955.76999999583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73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61</v>
      </c>
      <c r="B13" s="6"/>
      <c r="C13" s="35">
        <f>SUM(C14:C22)</f>
        <v>5018203.28</v>
      </c>
      <c r="D13" s="35">
        <f>SUM(D14:D22)</f>
        <v>9037588.0199999977</v>
      </c>
      <c r="E13" s="35">
        <f t="shared" si="0"/>
        <v>14055791.299999997</v>
      </c>
      <c r="F13" s="35">
        <f>SUM(F14:F22)</f>
        <v>9354141.25</v>
      </c>
      <c r="G13" s="35">
        <f>SUM(G14:G22)</f>
        <v>8317250.4900000002</v>
      </c>
      <c r="H13" s="35">
        <f t="shared" si="1"/>
        <v>4701650.049999997</v>
      </c>
    </row>
    <row r="14" spans="1:8" x14ac:dyDescent="0.2">
      <c r="A14" s="28">
        <v>2100</v>
      </c>
      <c r="B14" s="10" t="s">
        <v>74</v>
      </c>
      <c r="C14" s="12">
        <v>1914209.81</v>
      </c>
      <c r="D14" s="12">
        <v>7032151.6600000001</v>
      </c>
      <c r="E14" s="12">
        <f t="shared" si="0"/>
        <v>8946361.4700000007</v>
      </c>
      <c r="F14" s="12">
        <v>6606432.2800000003</v>
      </c>
      <c r="G14" s="12">
        <v>6184206.2300000004</v>
      </c>
      <c r="H14" s="12">
        <f t="shared" si="1"/>
        <v>2339929.1900000004</v>
      </c>
    </row>
    <row r="15" spans="1:8" x14ac:dyDescent="0.2">
      <c r="A15" s="28">
        <v>2200</v>
      </c>
      <c r="B15" s="10" t="s">
        <v>75</v>
      </c>
      <c r="C15" s="12">
        <v>120046</v>
      </c>
      <c r="D15" s="12">
        <v>136902.54999999999</v>
      </c>
      <c r="E15" s="12">
        <f t="shared" si="0"/>
        <v>256948.55</v>
      </c>
      <c r="F15" s="12">
        <v>159945.88</v>
      </c>
      <c r="G15" s="12">
        <v>47007.18</v>
      </c>
      <c r="H15" s="12">
        <f t="shared" si="1"/>
        <v>97002.669999999984</v>
      </c>
    </row>
    <row r="16" spans="1:8" x14ac:dyDescent="0.2">
      <c r="A16" s="28">
        <v>2300</v>
      </c>
      <c r="B16" s="10" t="s">
        <v>76</v>
      </c>
      <c r="C16" s="12">
        <v>462202</v>
      </c>
      <c r="D16" s="12">
        <v>-56276.19</v>
      </c>
      <c r="E16" s="12">
        <f t="shared" si="0"/>
        <v>405925.81</v>
      </c>
      <c r="F16" s="12">
        <v>0</v>
      </c>
      <c r="G16" s="12">
        <v>0</v>
      </c>
      <c r="H16" s="12">
        <f t="shared" si="1"/>
        <v>405925.81</v>
      </c>
    </row>
    <row r="17" spans="1:8" x14ac:dyDescent="0.2">
      <c r="A17" s="28">
        <v>2400</v>
      </c>
      <c r="B17" s="10" t="s">
        <v>77</v>
      </c>
      <c r="C17" s="12">
        <v>292849.91999999998</v>
      </c>
      <c r="D17" s="12">
        <v>898632.39</v>
      </c>
      <c r="E17" s="12">
        <f t="shared" si="0"/>
        <v>1191482.31</v>
      </c>
      <c r="F17" s="12">
        <v>704133.65</v>
      </c>
      <c r="G17" s="12">
        <v>635020</v>
      </c>
      <c r="H17" s="12">
        <f t="shared" si="1"/>
        <v>487348.66000000003</v>
      </c>
    </row>
    <row r="18" spans="1:8" x14ac:dyDescent="0.2">
      <c r="A18" s="28">
        <v>2500</v>
      </c>
      <c r="B18" s="10" t="s">
        <v>78</v>
      </c>
      <c r="C18" s="12">
        <v>490950</v>
      </c>
      <c r="D18" s="12">
        <v>703602.89</v>
      </c>
      <c r="E18" s="12">
        <f t="shared" si="0"/>
        <v>1194552.8900000001</v>
      </c>
      <c r="F18" s="12">
        <v>605505.55000000005</v>
      </c>
      <c r="G18" s="12">
        <v>411445.53</v>
      </c>
      <c r="H18" s="12">
        <f t="shared" si="1"/>
        <v>589047.34000000008</v>
      </c>
    </row>
    <row r="19" spans="1:8" x14ac:dyDescent="0.2">
      <c r="A19" s="28">
        <v>2600</v>
      </c>
      <c r="B19" s="10" t="s">
        <v>79</v>
      </c>
      <c r="C19" s="12">
        <v>652328.93000000005</v>
      </c>
      <c r="D19" s="12">
        <v>-203775.46</v>
      </c>
      <c r="E19" s="12">
        <f t="shared" si="0"/>
        <v>448553.47000000009</v>
      </c>
      <c r="F19" s="12">
        <v>383503.68</v>
      </c>
      <c r="G19" s="12">
        <v>369510.55</v>
      </c>
      <c r="H19" s="12">
        <f t="shared" si="1"/>
        <v>65049.790000000095</v>
      </c>
    </row>
    <row r="20" spans="1:8" x14ac:dyDescent="0.2">
      <c r="A20" s="28">
        <v>2700</v>
      </c>
      <c r="B20" s="10" t="s">
        <v>80</v>
      </c>
      <c r="C20" s="12">
        <v>524750</v>
      </c>
      <c r="D20" s="12">
        <v>173722.51</v>
      </c>
      <c r="E20" s="12">
        <f t="shared" si="0"/>
        <v>698472.51</v>
      </c>
      <c r="F20" s="12">
        <v>385550.53</v>
      </c>
      <c r="G20" s="12">
        <v>280245.88</v>
      </c>
      <c r="H20" s="12">
        <f t="shared" si="1"/>
        <v>312921.98</v>
      </c>
    </row>
    <row r="21" spans="1:8" x14ac:dyDescent="0.2">
      <c r="A21" s="28">
        <v>2800</v>
      </c>
      <c r="B21" s="10" t="s">
        <v>81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82</v>
      </c>
      <c r="C22" s="12">
        <v>560866.62</v>
      </c>
      <c r="D22" s="12">
        <v>352627.67</v>
      </c>
      <c r="E22" s="12">
        <f t="shared" si="0"/>
        <v>913494.29</v>
      </c>
      <c r="F22" s="12">
        <v>509069.68</v>
      </c>
      <c r="G22" s="12">
        <v>389815.12</v>
      </c>
      <c r="H22" s="12">
        <f t="shared" si="1"/>
        <v>404424.61000000004</v>
      </c>
    </row>
    <row r="23" spans="1:8" x14ac:dyDescent="0.2">
      <c r="A23" s="29" t="s">
        <v>62</v>
      </c>
      <c r="B23" s="6"/>
      <c r="C23" s="35">
        <f>SUM(C24:C32)</f>
        <v>42198701</v>
      </c>
      <c r="D23" s="35">
        <f>SUM(D24:D32)</f>
        <v>12770153.719999999</v>
      </c>
      <c r="E23" s="35">
        <f t="shared" si="0"/>
        <v>54968854.719999999</v>
      </c>
      <c r="F23" s="35">
        <f>SUM(F24:F32)</f>
        <v>39767204.199999996</v>
      </c>
      <c r="G23" s="35">
        <f>SUM(G24:G32)</f>
        <v>38580817.859999999</v>
      </c>
      <c r="H23" s="35">
        <f t="shared" si="1"/>
        <v>15201650.520000003</v>
      </c>
    </row>
    <row r="24" spans="1:8" x14ac:dyDescent="0.2">
      <c r="A24" s="28">
        <v>3100</v>
      </c>
      <c r="B24" s="10" t="s">
        <v>83</v>
      </c>
      <c r="C24" s="12">
        <v>7377276.7199999997</v>
      </c>
      <c r="D24" s="12">
        <v>-2691696.55</v>
      </c>
      <c r="E24" s="12">
        <f t="shared" si="0"/>
        <v>4685580.17</v>
      </c>
      <c r="F24" s="12">
        <v>4616297.1100000003</v>
      </c>
      <c r="G24" s="12">
        <v>4616297.1100000003</v>
      </c>
      <c r="H24" s="12">
        <f t="shared" si="1"/>
        <v>69283.05999999959</v>
      </c>
    </row>
    <row r="25" spans="1:8" x14ac:dyDescent="0.2">
      <c r="A25" s="28">
        <v>3200</v>
      </c>
      <c r="B25" s="10" t="s">
        <v>84</v>
      </c>
      <c r="C25" s="12">
        <v>3367841</v>
      </c>
      <c r="D25" s="12">
        <v>3210047.72</v>
      </c>
      <c r="E25" s="12">
        <f t="shared" si="0"/>
        <v>6577888.7200000007</v>
      </c>
      <c r="F25" s="12">
        <v>4235720.28</v>
      </c>
      <c r="G25" s="12">
        <v>4235720.28</v>
      </c>
      <c r="H25" s="12">
        <f t="shared" si="1"/>
        <v>2342168.4400000004</v>
      </c>
    </row>
    <row r="26" spans="1:8" x14ac:dyDescent="0.2">
      <c r="A26" s="28">
        <v>3300</v>
      </c>
      <c r="B26" s="10" t="s">
        <v>85</v>
      </c>
      <c r="C26" s="12">
        <v>12747679.84</v>
      </c>
      <c r="D26" s="12">
        <v>2990987.54</v>
      </c>
      <c r="E26" s="12">
        <f t="shared" si="0"/>
        <v>15738667.379999999</v>
      </c>
      <c r="F26" s="12">
        <v>12170208.82</v>
      </c>
      <c r="G26" s="12">
        <v>11822960.9</v>
      </c>
      <c r="H26" s="12">
        <f t="shared" si="1"/>
        <v>3568458.5599999987</v>
      </c>
    </row>
    <row r="27" spans="1:8" x14ac:dyDescent="0.2">
      <c r="A27" s="28">
        <v>3400</v>
      </c>
      <c r="B27" s="10" t="s">
        <v>86</v>
      </c>
      <c r="C27" s="12">
        <v>182000</v>
      </c>
      <c r="D27" s="12">
        <v>3762518.9</v>
      </c>
      <c r="E27" s="12">
        <f t="shared" si="0"/>
        <v>3944518.9</v>
      </c>
      <c r="F27" s="12">
        <v>1599250.33</v>
      </c>
      <c r="G27" s="12">
        <v>1599112.36</v>
      </c>
      <c r="H27" s="12">
        <f t="shared" si="1"/>
        <v>2345268.5699999998</v>
      </c>
    </row>
    <row r="28" spans="1:8" x14ac:dyDescent="0.2">
      <c r="A28" s="28">
        <v>3500</v>
      </c>
      <c r="B28" s="10" t="s">
        <v>87</v>
      </c>
      <c r="C28" s="12">
        <v>8501530.4800000004</v>
      </c>
      <c r="D28" s="12">
        <v>4164114.12</v>
      </c>
      <c r="E28" s="12">
        <f t="shared" si="0"/>
        <v>12665644.600000001</v>
      </c>
      <c r="F28" s="12">
        <v>9487391.2799999993</v>
      </c>
      <c r="G28" s="12">
        <v>8807259.6600000001</v>
      </c>
      <c r="H28" s="12">
        <f t="shared" si="1"/>
        <v>3178253.3200000022</v>
      </c>
    </row>
    <row r="29" spans="1:8" x14ac:dyDescent="0.2">
      <c r="A29" s="28">
        <v>3600</v>
      </c>
      <c r="B29" s="10" t="s">
        <v>88</v>
      </c>
      <c r="C29" s="12">
        <v>87952.62</v>
      </c>
      <c r="D29" s="12">
        <v>26830.94</v>
      </c>
      <c r="E29" s="12">
        <f t="shared" si="0"/>
        <v>114783.56</v>
      </c>
      <c r="F29" s="12">
        <v>89529.58</v>
      </c>
      <c r="G29" s="12">
        <v>89529.58</v>
      </c>
      <c r="H29" s="12">
        <f t="shared" si="1"/>
        <v>25253.979999999996</v>
      </c>
    </row>
    <row r="30" spans="1:8" x14ac:dyDescent="0.2">
      <c r="A30" s="28">
        <v>3700</v>
      </c>
      <c r="B30" s="10" t="s">
        <v>89</v>
      </c>
      <c r="C30" s="12">
        <v>998230</v>
      </c>
      <c r="D30" s="12">
        <v>-95215.06</v>
      </c>
      <c r="E30" s="12">
        <f t="shared" si="0"/>
        <v>903014.94</v>
      </c>
      <c r="F30" s="12">
        <v>114425.24</v>
      </c>
      <c r="G30" s="12">
        <v>112344.12</v>
      </c>
      <c r="H30" s="12">
        <f t="shared" si="1"/>
        <v>788589.7</v>
      </c>
    </row>
    <row r="31" spans="1:8" x14ac:dyDescent="0.2">
      <c r="A31" s="28">
        <v>3800</v>
      </c>
      <c r="B31" s="10" t="s">
        <v>90</v>
      </c>
      <c r="C31" s="12">
        <v>6030498.9900000002</v>
      </c>
      <c r="D31" s="12">
        <v>-5047347.84</v>
      </c>
      <c r="E31" s="12">
        <f t="shared" si="0"/>
        <v>983151.15000000037</v>
      </c>
      <c r="F31" s="12">
        <v>707439.51</v>
      </c>
      <c r="G31" s="12">
        <v>550651.80000000005</v>
      </c>
      <c r="H31" s="12">
        <f t="shared" si="1"/>
        <v>275711.64000000036</v>
      </c>
    </row>
    <row r="32" spans="1:8" x14ac:dyDescent="0.2">
      <c r="A32" s="28">
        <v>3900</v>
      </c>
      <c r="B32" s="10" t="s">
        <v>18</v>
      </c>
      <c r="C32" s="12">
        <v>2905691.35</v>
      </c>
      <c r="D32" s="12">
        <v>6449913.9500000002</v>
      </c>
      <c r="E32" s="12">
        <f t="shared" si="0"/>
        <v>9355605.3000000007</v>
      </c>
      <c r="F32" s="12">
        <v>6746942.0499999998</v>
      </c>
      <c r="G32" s="12">
        <v>6746942.0499999998</v>
      </c>
      <c r="H32" s="12">
        <f t="shared" si="1"/>
        <v>2608663.2500000009</v>
      </c>
    </row>
    <row r="33" spans="1:8" x14ac:dyDescent="0.2">
      <c r="A33" s="29" t="s">
        <v>63</v>
      </c>
      <c r="B33" s="6"/>
      <c r="C33" s="35">
        <f>SUM(C34:C42)</f>
        <v>4040455</v>
      </c>
      <c r="D33" s="35">
        <f>SUM(D34:D42)</f>
        <v>674857.51</v>
      </c>
      <c r="E33" s="35">
        <f t="shared" si="0"/>
        <v>4715312.51</v>
      </c>
      <c r="F33" s="35">
        <f>SUM(F34:F42)</f>
        <v>3230098.15</v>
      </c>
      <c r="G33" s="35">
        <f>SUM(G34:G42)</f>
        <v>3230098.15</v>
      </c>
      <c r="H33" s="35">
        <f t="shared" si="1"/>
        <v>1485214.3599999999</v>
      </c>
    </row>
    <row r="34" spans="1:8" x14ac:dyDescent="0.2">
      <c r="A34" s="28">
        <v>4100</v>
      </c>
      <c r="B34" s="10" t="s">
        <v>91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92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93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94</v>
      </c>
      <c r="C37" s="12">
        <v>4040455</v>
      </c>
      <c r="D37" s="12">
        <v>674857.51</v>
      </c>
      <c r="E37" s="12">
        <f t="shared" si="0"/>
        <v>4715312.51</v>
      </c>
      <c r="F37" s="12">
        <v>3230098.15</v>
      </c>
      <c r="G37" s="12">
        <v>3230098.15</v>
      </c>
      <c r="H37" s="12">
        <f t="shared" si="1"/>
        <v>1485214.3599999999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95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96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97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64</v>
      </c>
      <c r="B43" s="6"/>
      <c r="C43" s="35">
        <f>SUM(C44:C52)</f>
        <v>6862146.4300000006</v>
      </c>
      <c r="D43" s="35">
        <f>SUM(D44:D52)</f>
        <v>2120695.5</v>
      </c>
      <c r="E43" s="35">
        <f t="shared" si="0"/>
        <v>8982841.9299999997</v>
      </c>
      <c r="F43" s="35">
        <f>SUM(F44:F52)</f>
        <v>1363916.8399999999</v>
      </c>
      <c r="G43" s="35">
        <f>SUM(G44:G52)</f>
        <v>1350384.8399999999</v>
      </c>
      <c r="H43" s="35">
        <f t="shared" si="1"/>
        <v>7618925.0899999999</v>
      </c>
    </row>
    <row r="44" spans="1:8" x14ac:dyDescent="0.2">
      <c r="A44" s="28">
        <v>5100</v>
      </c>
      <c r="B44" s="10" t="s">
        <v>98</v>
      </c>
      <c r="C44" s="12">
        <v>6198874.2000000002</v>
      </c>
      <c r="D44" s="12">
        <v>1658187.44</v>
      </c>
      <c r="E44" s="12">
        <f t="shared" si="0"/>
        <v>7857061.6400000006</v>
      </c>
      <c r="F44" s="12">
        <v>1143506.2</v>
      </c>
      <c r="G44" s="12">
        <v>1136006.2</v>
      </c>
      <c r="H44" s="12">
        <f t="shared" si="1"/>
        <v>6713555.4400000004</v>
      </c>
    </row>
    <row r="45" spans="1:8" x14ac:dyDescent="0.2">
      <c r="A45" s="28">
        <v>5200</v>
      </c>
      <c r="B45" s="10" t="s">
        <v>99</v>
      </c>
      <c r="C45" s="12">
        <v>254500</v>
      </c>
      <c r="D45" s="12">
        <v>347121.06</v>
      </c>
      <c r="E45" s="12">
        <f t="shared" si="0"/>
        <v>601621.06000000006</v>
      </c>
      <c r="F45" s="12">
        <v>175631.73</v>
      </c>
      <c r="G45" s="12">
        <v>175631.73</v>
      </c>
      <c r="H45" s="12">
        <f t="shared" si="1"/>
        <v>425989.33000000007</v>
      </c>
    </row>
    <row r="46" spans="1:8" x14ac:dyDescent="0.2">
      <c r="A46" s="28">
        <v>5300</v>
      </c>
      <c r="B46" s="10" t="s">
        <v>100</v>
      </c>
      <c r="C46" s="12">
        <v>228000</v>
      </c>
      <c r="D46" s="12">
        <v>68349</v>
      </c>
      <c r="E46" s="12">
        <f t="shared" si="0"/>
        <v>296349</v>
      </c>
      <c r="F46" s="12">
        <v>13753.99</v>
      </c>
      <c r="G46" s="12">
        <v>13753.99</v>
      </c>
      <c r="H46" s="12">
        <f t="shared" si="1"/>
        <v>282595.01</v>
      </c>
    </row>
    <row r="47" spans="1:8" x14ac:dyDescent="0.2">
      <c r="A47" s="28">
        <v>5400</v>
      </c>
      <c r="B47" s="10" t="s">
        <v>101</v>
      </c>
      <c r="C47" s="12">
        <v>0</v>
      </c>
      <c r="D47" s="12">
        <v>0</v>
      </c>
      <c r="E47" s="12">
        <f t="shared" si="0"/>
        <v>0</v>
      </c>
      <c r="F47" s="12">
        <v>0</v>
      </c>
      <c r="G47" s="12">
        <v>0</v>
      </c>
      <c r="H47" s="12">
        <f t="shared" si="1"/>
        <v>0</v>
      </c>
    </row>
    <row r="48" spans="1:8" x14ac:dyDescent="0.2">
      <c r="A48" s="28">
        <v>5500</v>
      </c>
      <c r="B48" s="10" t="s">
        <v>102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103</v>
      </c>
      <c r="C49" s="12">
        <v>150256.98000000001</v>
      </c>
      <c r="D49" s="12">
        <v>47038</v>
      </c>
      <c r="E49" s="12">
        <f t="shared" si="0"/>
        <v>197294.98</v>
      </c>
      <c r="F49" s="12">
        <v>31024.92</v>
      </c>
      <c r="G49" s="12">
        <v>24992.92</v>
      </c>
      <c r="H49" s="12">
        <f t="shared" si="1"/>
        <v>166270.06</v>
      </c>
    </row>
    <row r="50" spans="1:8" x14ac:dyDescent="0.2">
      <c r="A50" s="28">
        <v>5700</v>
      </c>
      <c r="B50" s="10" t="s">
        <v>104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105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106</v>
      </c>
      <c r="C52" s="12">
        <v>30515.25</v>
      </c>
      <c r="D52" s="12">
        <v>0</v>
      </c>
      <c r="E52" s="12">
        <f t="shared" si="0"/>
        <v>30515.25</v>
      </c>
      <c r="F52" s="12">
        <v>0</v>
      </c>
      <c r="G52" s="12">
        <v>0</v>
      </c>
      <c r="H52" s="12">
        <f t="shared" si="1"/>
        <v>30515.25</v>
      </c>
    </row>
    <row r="53" spans="1:8" x14ac:dyDescent="0.2">
      <c r="A53" s="29" t="s">
        <v>65</v>
      </c>
      <c r="B53" s="6"/>
      <c r="C53" s="35">
        <f>SUM(C54:C56)</f>
        <v>0</v>
      </c>
      <c r="D53" s="35">
        <f>SUM(D54:D56)</f>
        <v>318721.8</v>
      </c>
      <c r="E53" s="35">
        <f t="shared" si="0"/>
        <v>318721.8</v>
      </c>
      <c r="F53" s="35">
        <f>SUM(F54:F56)</f>
        <v>26495.72</v>
      </c>
      <c r="G53" s="35">
        <f>SUM(G54:G56)</f>
        <v>26495.72</v>
      </c>
      <c r="H53" s="35">
        <f t="shared" si="1"/>
        <v>292226.07999999996</v>
      </c>
    </row>
    <row r="54" spans="1:8" x14ac:dyDescent="0.2">
      <c r="A54" s="28">
        <v>6100</v>
      </c>
      <c r="B54" s="10" t="s">
        <v>107</v>
      </c>
      <c r="C54" s="12">
        <v>0</v>
      </c>
      <c r="D54" s="12">
        <v>313211.93</v>
      </c>
      <c r="E54" s="12">
        <f t="shared" si="0"/>
        <v>313211.93</v>
      </c>
      <c r="F54" s="12">
        <v>26495.72</v>
      </c>
      <c r="G54" s="12">
        <v>26495.72</v>
      </c>
      <c r="H54" s="12">
        <f t="shared" si="1"/>
        <v>286716.20999999996</v>
      </c>
    </row>
    <row r="55" spans="1:8" x14ac:dyDescent="0.2">
      <c r="A55" s="28">
        <v>6200</v>
      </c>
      <c r="B55" s="10" t="s">
        <v>108</v>
      </c>
      <c r="C55" s="12">
        <v>0</v>
      </c>
      <c r="D55" s="12">
        <v>5509.87</v>
      </c>
      <c r="E55" s="12">
        <f t="shared" si="0"/>
        <v>5509.87</v>
      </c>
      <c r="F55" s="12">
        <v>0</v>
      </c>
      <c r="G55" s="12">
        <v>0</v>
      </c>
      <c r="H55" s="12">
        <f t="shared" si="1"/>
        <v>5509.87</v>
      </c>
    </row>
    <row r="56" spans="1:8" x14ac:dyDescent="0.2">
      <c r="A56" s="28">
        <v>6300</v>
      </c>
      <c r="B56" s="10" t="s">
        <v>109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66</v>
      </c>
      <c r="B57" s="6"/>
      <c r="C57" s="35">
        <f>SUM(C58:C64)</f>
        <v>0</v>
      </c>
      <c r="D57" s="35">
        <f>SUM(D58:D64)</f>
        <v>0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110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111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112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113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114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115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116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67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68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117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118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119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120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121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122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123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52</v>
      </c>
      <c r="C77" s="37">
        <f t="shared" ref="C77:H77" si="4">SUM(C5+C13+C23+C33+C43+C53+C57+C65+C69)</f>
        <v>226864110.62000003</v>
      </c>
      <c r="D77" s="37">
        <f t="shared" si="4"/>
        <v>40198019.68999999</v>
      </c>
      <c r="E77" s="37">
        <f t="shared" si="4"/>
        <v>267062130.31000003</v>
      </c>
      <c r="F77" s="37">
        <f t="shared" si="4"/>
        <v>235932008.27000001</v>
      </c>
      <c r="G77" s="37">
        <f t="shared" si="4"/>
        <v>233454329.17000005</v>
      </c>
      <c r="H77" s="37">
        <f t="shared" si="4"/>
        <v>31130122.039999995</v>
      </c>
    </row>
    <row r="79" spans="1:8" x14ac:dyDescent="0.2">
      <c r="A79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3.1496062992125986" bottom="0.74803149606299213" header="0.31496062992125984" footer="0.31496062992125984"/>
  <pageSetup paperSize="141" scale="2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zoomScaleNormal="100" workbookViewId="0">
      <selection activeCell="E37" sqref="E37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1" t="s">
        <v>132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5"/>
      <c r="B5" s="13" t="s">
        <v>0</v>
      </c>
      <c r="C5" s="38">
        <v>220001964.19</v>
      </c>
      <c r="D5" s="38">
        <v>37758602.390000001</v>
      </c>
      <c r="E5" s="38">
        <f>C5+D5</f>
        <v>257760566.57999998</v>
      </c>
      <c r="F5" s="38">
        <v>234541595.71000001</v>
      </c>
      <c r="G5" s="38">
        <v>232077448.61000001</v>
      </c>
      <c r="H5" s="38">
        <f>E5-F5</f>
        <v>23218970.869999975</v>
      </c>
    </row>
    <row r="6" spans="1:8" x14ac:dyDescent="0.2">
      <c r="A6" s="5"/>
      <c r="B6" s="13" t="s">
        <v>1</v>
      </c>
      <c r="C6" s="38">
        <v>6862146.4299999997</v>
      </c>
      <c r="D6" s="38">
        <v>2439417.2999999998</v>
      </c>
      <c r="E6" s="38">
        <f>C6+D6</f>
        <v>9301563.7300000004</v>
      </c>
      <c r="F6" s="38">
        <v>1390412.56</v>
      </c>
      <c r="G6" s="38">
        <v>1376880.56</v>
      </c>
      <c r="H6" s="38">
        <f>E6-F6</f>
        <v>7911151.1699999999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52</v>
      </c>
      <c r="C10" s="37">
        <f t="shared" ref="C10:H10" si="0">SUM(C5+C6+C7+C8+C9)</f>
        <v>226864110.62</v>
      </c>
      <c r="D10" s="37">
        <f t="shared" si="0"/>
        <v>40198019.689999998</v>
      </c>
      <c r="E10" s="37">
        <f t="shared" si="0"/>
        <v>267062130.30999997</v>
      </c>
      <c r="F10" s="37">
        <f t="shared" si="0"/>
        <v>235932008.27000001</v>
      </c>
      <c r="G10" s="37">
        <f t="shared" si="0"/>
        <v>233454329.17000002</v>
      </c>
      <c r="H10" s="37">
        <f t="shared" si="0"/>
        <v>31130122.039999977</v>
      </c>
    </row>
    <row r="12" spans="1:8" x14ac:dyDescent="0.2">
      <c r="A12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3.5433070866141736" bottom="0.74803149606299213" header="0.31496062992125984" footer="0.31496062992125984"/>
  <pageSetup paperSize="141" scale="40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>
      <selection sqref="A1:H1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41" t="s">
        <v>139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133</v>
      </c>
      <c r="C6" s="12">
        <v>20174862.02</v>
      </c>
      <c r="D6" s="12">
        <v>9277418.2899999991</v>
      </c>
      <c r="E6" s="12">
        <f>C6+D6</f>
        <v>29452280.309999999</v>
      </c>
      <c r="F6" s="12">
        <v>21707563.059999999</v>
      </c>
      <c r="G6" s="12">
        <v>21502762.260000002</v>
      </c>
      <c r="H6" s="12">
        <f>E6-F6</f>
        <v>7744717.25</v>
      </c>
    </row>
    <row r="7" spans="1:8" x14ac:dyDescent="0.2">
      <c r="A7" s="4"/>
      <c r="B7" s="15" t="s">
        <v>134</v>
      </c>
      <c r="C7" s="12">
        <v>131147043.84999999</v>
      </c>
      <c r="D7" s="12">
        <v>23331120.800000001</v>
      </c>
      <c r="E7" s="12">
        <f t="shared" ref="E7:E12" si="0">C7+D7</f>
        <v>154478164.65000001</v>
      </c>
      <c r="F7" s="12">
        <v>141306913.09999999</v>
      </c>
      <c r="G7" s="12">
        <v>140054372.71000001</v>
      </c>
      <c r="H7" s="12">
        <f t="shared" ref="H7:H12" si="1">E7-F7</f>
        <v>13171251.550000012</v>
      </c>
    </row>
    <row r="8" spans="1:8" x14ac:dyDescent="0.2">
      <c r="A8" s="4"/>
      <c r="B8" s="15" t="s">
        <v>135</v>
      </c>
      <c r="C8" s="12">
        <v>12549994.609999999</v>
      </c>
      <c r="D8" s="12">
        <v>-3194852.85</v>
      </c>
      <c r="E8" s="12">
        <f t="shared" si="0"/>
        <v>9355141.7599999998</v>
      </c>
      <c r="F8" s="12">
        <v>7605985.1600000001</v>
      </c>
      <c r="G8" s="12">
        <v>7546574.79</v>
      </c>
      <c r="H8" s="12">
        <f t="shared" si="1"/>
        <v>1749156.5999999996</v>
      </c>
    </row>
    <row r="9" spans="1:8" x14ac:dyDescent="0.2">
      <c r="A9" s="4"/>
      <c r="B9" s="15" t="s">
        <v>136</v>
      </c>
      <c r="C9" s="12">
        <v>47141261.969999999</v>
      </c>
      <c r="D9" s="12">
        <v>9911620.7799999993</v>
      </c>
      <c r="E9" s="12">
        <f t="shared" si="0"/>
        <v>57052882.75</v>
      </c>
      <c r="F9" s="12">
        <v>50259883.380000003</v>
      </c>
      <c r="G9" s="12">
        <v>49442651.07</v>
      </c>
      <c r="H9" s="12">
        <f t="shared" si="1"/>
        <v>6792999.3699999973</v>
      </c>
    </row>
    <row r="10" spans="1:8" x14ac:dyDescent="0.2">
      <c r="A10" s="4"/>
      <c r="B10" s="15" t="s">
        <v>137</v>
      </c>
      <c r="C10" s="12">
        <v>14326923.689999999</v>
      </c>
      <c r="D10" s="12">
        <v>71095.87</v>
      </c>
      <c r="E10" s="12">
        <f t="shared" si="0"/>
        <v>14398019.559999999</v>
      </c>
      <c r="F10" s="12">
        <v>13470829.939999999</v>
      </c>
      <c r="G10" s="12">
        <v>13327134.710000001</v>
      </c>
      <c r="H10" s="12">
        <f t="shared" si="1"/>
        <v>927189.61999999918</v>
      </c>
    </row>
    <row r="11" spans="1:8" x14ac:dyDescent="0.2">
      <c r="A11" s="4"/>
      <c r="B11" s="15" t="s">
        <v>138</v>
      </c>
      <c r="C11" s="12">
        <v>1524024.48</v>
      </c>
      <c r="D11" s="12">
        <v>801616.8</v>
      </c>
      <c r="E11" s="12">
        <f t="shared" si="0"/>
        <v>2325641.2800000003</v>
      </c>
      <c r="F11" s="12">
        <v>1580833.63</v>
      </c>
      <c r="G11" s="12">
        <v>1580833.63</v>
      </c>
      <c r="H11" s="12">
        <f t="shared" si="1"/>
        <v>744807.65000000037</v>
      </c>
    </row>
    <row r="12" spans="1:8" x14ac:dyDescent="0.2">
      <c r="A12" s="4"/>
      <c r="B12" s="15" t="s">
        <v>51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52</v>
      </c>
      <c r="C14" s="40">
        <f t="shared" ref="C14:H14" si="2">SUM(C6:C13)</f>
        <v>226864110.62</v>
      </c>
      <c r="D14" s="40">
        <f t="shared" si="2"/>
        <v>40198019.68999999</v>
      </c>
      <c r="E14" s="40">
        <f t="shared" si="2"/>
        <v>267062130.31</v>
      </c>
      <c r="F14" s="40">
        <f t="shared" si="2"/>
        <v>235932008.26999998</v>
      </c>
      <c r="G14" s="40">
        <f t="shared" si="2"/>
        <v>233454329.16999999</v>
      </c>
      <c r="H14" s="40">
        <f t="shared" si="2"/>
        <v>31130122.040000007</v>
      </c>
    </row>
    <row r="17" spans="1:8" ht="45" customHeight="1" x14ac:dyDescent="0.2">
      <c r="A17" s="41" t="s">
        <v>127</v>
      </c>
      <c r="B17" s="42"/>
      <c r="C17" s="42"/>
      <c r="D17" s="42"/>
      <c r="E17" s="42"/>
      <c r="F17" s="42"/>
      <c r="G17" s="42"/>
      <c r="H17" s="43"/>
    </row>
    <row r="18" spans="1:8" x14ac:dyDescent="0.2">
      <c r="A18" s="46" t="s">
        <v>53</v>
      </c>
      <c r="B18" s="47"/>
      <c r="C18" s="41" t="s">
        <v>59</v>
      </c>
      <c r="D18" s="42"/>
      <c r="E18" s="42"/>
      <c r="F18" s="42"/>
      <c r="G18" s="43"/>
      <c r="H18" s="44" t="s">
        <v>58</v>
      </c>
    </row>
    <row r="19" spans="1:8" ht="22.5" x14ac:dyDescent="0.2">
      <c r="A19" s="48"/>
      <c r="B19" s="49"/>
      <c r="C19" s="8" t="s">
        <v>54</v>
      </c>
      <c r="D19" s="8" t="s">
        <v>124</v>
      </c>
      <c r="E19" s="8" t="s">
        <v>55</v>
      </c>
      <c r="F19" s="8" t="s">
        <v>56</v>
      </c>
      <c r="G19" s="8" t="s">
        <v>57</v>
      </c>
      <c r="H19" s="45"/>
    </row>
    <row r="20" spans="1:8" x14ac:dyDescent="0.2">
      <c r="A20" s="50"/>
      <c r="B20" s="51"/>
      <c r="C20" s="9">
        <v>1</v>
      </c>
      <c r="D20" s="9">
        <v>2</v>
      </c>
      <c r="E20" s="9" t="s">
        <v>125</v>
      </c>
      <c r="F20" s="9">
        <v>4</v>
      </c>
      <c r="G20" s="9">
        <v>5</v>
      </c>
      <c r="H20" s="9" t="s">
        <v>126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 t="shared" ref="E22:E24" si="3">C22+D22</f>
        <v>0</v>
      </c>
      <c r="F22" s="12">
        <v>0</v>
      </c>
      <c r="G22" s="12">
        <v>0</v>
      </c>
      <c r="H22" s="12">
        <f t="shared" ref="H22:H24" si="4"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1:8" x14ac:dyDescent="0.2">
      <c r="A24" s="4"/>
      <c r="B24" s="2" t="s">
        <v>129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1:8" x14ac:dyDescent="0.2">
      <c r="A25" s="17"/>
      <c r="B25" s="31" t="s">
        <v>52</v>
      </c>
      <c r="C25" s="40">
        <f t="shared" ref="C25:H25" si="5">SUM(C21:C24)</f>
        <v>0</v>
      </c>
      <c r="D25" s="40">
        <f t="shared" si="5"/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</row>
    <row r="28" spans="1:8" ht="45" customHeight="1" x14ac:dyDescent="0.2">
      <c r="A28" s="41" t="s">
        <v>140</v>
      </c>
      <c r="B28" s="42"/>
      <c r="C28" s="42"/>
      <c r="D28" s="42"/>
      <c r="E28" s="42"/>
      <c r="F28" s="42"/>
      <c r="G28" s="42"/>
      <c r="H28" s="43"/>
    </row>
    <row r="29" spans="1:8" x14ac:dyDescent="0.2">
      <c r="A29" s="46" t="s">
        <v>53</v>
      </c>
      <c r="B29" s="47"/>
      <c r="C29" s="41" t="s">
        <v>59</v>
      </c>
      <c r="D29" s="42"/>
      <c r="E29" s="42"/>
      <c r="F29" s="42"/>
      <c r="G29" s="43"/>
      <c r="H29" s="44" t="s">
        <v>58</v>
      </c>
    </row>
    <row r="30" spans="1:8" ht="22.5" x14ac:dyDescent="0.2">
      <c r="A30" s="48"/>
      <c r="B30" s="49"/>
      <c r="C30" s="8" t="s">
        <v>54</v>
      </c>
      <c r="D30" s="8" t="s">
        <v>124</v>
      </c>
      <c r="E30" s="8" t="s">
        <v>55</v>
      </c>
      <c r="F30" s="8" t="s">
        <v>56</v>
      </c>
      <c r="G30" s="8" t="s">
        <v>57</v>
      </c>
      <c r="H30" s="45"/>
    </row>
    <row r="31" spans="1:8" x14ac:dyDescent="0.2">
      <c r="A31" s="50"/>
      <c r="B31" s="51"/>
      <c r="C31" s="9">
        <v>1</v>
      </c>
      <c r="D31" s="9">
        <v>2</v>
      </c>
      <c r="E31" s="9" t="s">
        <v>125</v>
      </c>
      <c r="F31" s="9">
        <v>4</v>
      </c>
      <c r="G31" s="9">
        <v>5</v>
      </c>
      <c r="H31" s="9" t="s">
        <v>126</v>
      </c>
    </row>
    <row r="32" spans="1:8" x14ac:dyDescent="0.2">
      <c r="A32" s="4"/>
      <c r="B32" s="19" t="s">
        <v>12</v>
      </c>
      <c r="C32" s="12">
        <v>226864110.62</v>
      </c>
      <c r="D32" s="12">
        <v>40198019.689999998</v>
      </c>
      <c r="E32" s="12">
        <f t="shared" ref="E32:E38" si="6">C32+D32</f>
        <v>267062130.31</v>
      </c>
      <c r="F32" s="12">
        <v>235932008.27000001</v>
      </c>
      <c r="G32" s="12">
        <v>233454329.16999999</v>
      </c>
      <c r="H32" s="12">
        <f t="shared" ref="H32:H38" si="7">E32-F32</f>
        <v>31130122.039999992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6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4"/>
      <c r="B34" s="19" t="s">
        <v>13</v>
      </c>
      <c r="C34" s="12">
        <v>0</v>
      </c>
      <c r="D34" s="12">
        <v>0</v>
      </c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4"/>
      <c r="B35" s="19" t="s">
        <v>25</v>
      </c>
      <c r="C35" s="12">
        <v>0</v>
      </c>
      <c r="D35" s="12">
        <v>0</v>
      </c>
      <c r="E35" s="12">
        <f t="shared" si="6"/>
        <v>0</v>
      </c>
      <c r="F35" s="12">
        <v>0</v>
      </c>
      <c r="G35" s="12">
        <v>0</v>
      </c>
      <c r="H35" s="12">
        <f t="shared" si="7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6"/>
        <v>0</v>
      </c>
      <c r="F36" s="12">
        <v>0</v>
      </c>
      <c r="G36" s="12">
        <v>0</v>
      </c>
      <c r="H36" s="12">
        <f t="shared" si="7"/>
        <v>0</v>
      </c>
    </row>
    <row r="37" spans="1:8" x14ac:dyDescent="0.2">
      <c r="A37" s="4"/>
      <c r="B37" s="19" t="s">
        <v>33</v>
      </c>
      <c r="C37" s="12">
        <v>0</v>
      </c>
      <c r="D37" s="12">
        <v>0</v>
      </c>
      <c r="E37" s="12">
        <f t="shared" si="6"/>
        <v>0</v>
      </c>
      <c r="F37" s="12">
        <v>0</v>
      </c>
      <c r="G37" s="12">
        <v>0</v>
      </c>
      <c r="H37" s="12">
        <f t="shared" si="7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6"/>
        <v>0</v>
      </c>
      <c r="F38" s="12">
        <v>0</v>
      </c>
      <c r="G38" s="12">
        <v>0</v>
      </c>
      <c r="H38" s="12">
        <f t="shared" si="7"/>
        <v>0</v>
      </c>
    </row>
    <row r="39" spans="1:8" x14ac:dyDescent="0.2">
      <c r="A39" s="17"/>
      <c r="B39" s="31" t="s">
        <v>52</v>
      </c>
      <c r="C39" s="40">
        <f t="shared" ref="C39:H39" si="8">SUM(C32:C38)</f>
        <v>226864110.62</v>
      </c>
      <c r="D39" s="40">
        <f t="shared" si="8"/>
        <v>40198019.689999998</v>
      </c>
      <c r="E39" s="40">
        <f t="shared" si="8"/>
        <v>267062130.31</v>
      </c>
      <c r="F39" s="40">
        <f t="shared" si="8"/>
        <v>235932008.27000001</v>
      </c>
      <c r="G39" s="40">
        <f t="shared" si="8"/>
        <v>233454329.16999999</v>
      </c>
      <c r="H39" s="40">
        <f t="shared" si="8"/>
        <v>31130122.039999992</v>
      </c>
    </row>
    <row r="41" spans="1:8" x14ac:dyDescent="0.2">
      <c r="A41" s="1" t="s">
        <v>128</v>
      </c>
    </row>
  </sheetData>
  <sheetProtection formatCells="0" formatColumns="0" formatRows="0" insertRows="0" deleteRows="0" autoFilter="0"/>
  <mergeCells count="12"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/>
  <pageMargins left="0.70866141732283472" right="0.70866141732283472" top="1.7322834645669292" bottom="0.74803149606299213" header="0.31496062992125984" footer="0.31496062992125984"/>
  <pageSetup paperSize="141" scale="35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workbookViewId="0">
      <selection activeCell="C5" sqref="C5:H37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41" t="s">
        <v>141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4" t="s">
        <v>15</v>
      </c>
      <c r="B5" s="23"/>
      <c r="C5" s="35">
        <f t="shared" ref="C5:H5" si="0">SUM(C6:C13)</f>
        <v>1524024.48</v>
      </c>
      <c r="D5" s="35">
        <f t="shared" si="0"/>
        <v>801616.8</v>
      </c>
      <c r="E5" s="35">
        <f t="shared" si="0"/>
        <v>2325641.2800000003</v>
      </c>
      <c r="F5" s="35">
        <f t="shared" si="0"/>
        <v>1580833.63</v>
      </c>
      <c r="G5" s="35">
        <f t="shared" si="0"/>
        <v>1580833.63</v>
      </c>
      <c r="H5" s="35">
        <f t="shared" si="0"/>
        <v>744807.65000000037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130</v>
      </c>
      <c r="C8" s="12">
        <v>1524024.48</v>
      </c>
      <c r="D8" s="12">
        <v>801616.8</v>
      </c>
      <c r="E8" s="12">
        <f t="shared" si="1"/>
        <v>2325641.2800000003</v>
      </c>
      <c r="F8" s="12">
        <v>1580833.63</v>
      </c>
      <c r="G8" s="12">
        <v>1580833.63</v>
      </c>
      <c r="H8" s="12">
        <f t="shared" si="2"/>
        <v>744807.65000000037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0</v>
      </c>
      <c r="D10" s="12">
        <v>0</v>
      </c>
      <c r="E10" s="12">
        <f t="shared" si="1"/>
        <v>0</v>
      </c>
      <c r="F10" s="12">
        <v>0</v>
      </c>
      <c r="G10" s="12">
        <v>0</v>
      </c>
      <c r="H10" s="12">
        <f t="shared" si="2"/>
        <v>0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225340086.13999999</v>
      </c>
      <c r="D14" s="35">
        <f t="shared" si="3"/>
        <v>39396402.890000001</v>
      </c>
      <c r="E14" s="35">
        <f t="shared" si="3"/>
        <v>264736489.02999997</v>
      </c>
      <c r="F14" s="35">
        <f t="shared" si="3"/>
        <v>234351174.63999999</v>
      </c>
      <c r="G14" s="35">
        <f t="shared" si="3"/>
        <v>231873495.53999999</v>
      </c>
      <c r="H14" s="35">
        <f t="shared" si="3"/>
        <v>30385314.389999986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0</v>
      </c>
      <c r="D16" s="12">
        <v>0</v>
      </c>
      <c r="E16" s="12">
        <f t="shared" ref="E16:E21" si="5">C16+D16</f>
        <v>0</v>
      </c>
      <c r="F16" s="12">
        <v>0</v>
      </c>
      <c r="G16" s="12">
        <v>0</v>
      </c>
      <c r="H16" s="12">
        <f t="shared" si="4"/>
        <v>0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0</v>
      </c>
      <c r="D18" s="12">
        <v>0</v>
      </c>
      <c r="E18" s="12">
        <f t="shared" si="5"/>
        <v>0</v>
      </c>
      <c r="F18" s="12">
        <v>0</v>
      </c>
      <c r="G18" s="12">
        <v>0</v>
      </c>
      <c r="H18" s="12">
        <f t="shared" si="4"/>
        <v>0</v>
      </c>
    </row>
    <row r="19" spans="1:8" x14ac:dyDescent="0.2">
      <c r="A19" s="22"/>
      <c r="B19" s="25" t="s">
        <v>45</v>
      </c>
      <c r="C19" s="12">
        <v>225340086.13999999</v>
      </c>
      <c r="D19" s="12">
        <v>39396402.890000001</v>
      </c>
      <c r="E19" s="12">
        <f t="shared" si="5"/>
        <v>264736489.02999997</v>
      </c>
      <c r="F19" s="12">
        <v>234351174.63999999</v>
      </c>
      <c r="G19" s="12">
        <v>231873495.53999999</v>
      </c>
      <c r="H19" s="12">
        <f t="shared" si="4"/>
        <v>30385314.389999986</v>
      </c>
    </row>
    <row r="20" spans="1:8" x14ac:dyDescent="0.2">
      <c r="A20" s="22"/>
      <c r="B20" s="25" t="s">
        <v>46</v>
      </c>
      <c r="C20" s="12">
        <v>0</v>
      </c>
      <c r="D20" s="12">
        <v>0</v>
      </c>
      <c r="E20" s="12">
        <f t="shared" si="5"/>
        <v>0</v>
      </c>
      <c r="F20" s="12">
        <v>0</v>
      </c>
      <c r="G20" s="12">
        <v>0</v>
      </c>
      <c r="H20" s="12">
        <f t="shared" si="4"/>
        <v>0</v>
      </c>
    </row>
    <row r="21" spans="1:8" x14ac:dyDescent="0.2">
      <c r="A21" s="22"/>
      <c r="B21" s="25" t="s">
        <v>4</v>
      </c>
      <c r="C21" s="12">
        <v>0</v>
      </c>
      <c r="D21" s="12">
        <v>0</v>
      </c>
      <c r="E21" s="12">
        <f t="shared" si="5"/>
        <v>0</v>
      </c>
      <c r="F21" s="12">
        <v>0</v>
      </c>
      <c r="G21" s="12">
        <v>0</v>
      </c>
      <c r="H21" s="12">
        <f t="shared" si="4"/>
        <v>0</v>
      </c>
    </row>
    <row r="22" spans="1:8" x14ac:dyDescent="0.2">
      <c r="A22" s="24" t="s">
        <v>47</v>
      </c>
      <c r="B22" s="26"/>
      <c r="C22" s="35">
        <f t="shared" ref="C22:H22" si="6">SUM(C23:C31)</f>
        <v>0</v>
      </c>
      <c r="D22" s="35">
        <f t="shared" si="6"/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52</v>
      </c>
      <c r="C37" s="40">
        <f t="shared" ref="C37:H37" si="12">SUM(C32+C22+C14+C5)</f>
        <v>226864110.61999997</v>
      </c>
      <c r="D37" s="40">
        <f t="shared" si="12"/>
        <v>40198019.689999998</v>
      </c>
      <c r="E37" s="40">
        <f t="shared" si="12"/>
        <v>267062130.30999997</v>
      </c>
      <c r="F37" s="40">
        <f t="shared" si="12"/>
        <v>235932008.26999998</v>
      </c>
      <c r="G37" s="40">
        <f t="shared" si="12"/>
        <v>233454329.16999999</v>
      </c>
      <c r="H37" s="40">
        <f t="shared" si="12"/>
        <v>31130122.039999984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128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2022-01-27T18:02:52Z</cp:lastPrinted>
  <dcterms:created xsi:type="dcterms:W3CDTF">2014-02-10T03:37:14Z</dcterms:created>
  <dcterms:modified xsi:type="dcterms:W3CDTF">2022-01-27T18:03:59Z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