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J52" i="1" s="1"/>
  <c r="J50" i="1" s="1"/>
  <c r="I50" i="1"/>
  <c r="I48" i="1"/>
  <c r="I47" i="1"/>
  <c r="J47" i="1" s="1"/>
  <c r="I46" i="1"/>
  <c r="J46" i="1" s="1"/>
  <c r="J42" i="1" s="1"/>
  <c r="I45" i="1"/>
  <c r="J40" i="1"/>
  <c r="I40" i="1"/>
  <c r="J39" i="1"/>
  <c r="I39" i="1"/>
  <c r="I36" i="1" s="1"/>
  <c r="J36" i="1"/>
  <c r="J34" i="1" s="1"/>
  <c r="D34" i="1"/>
  <c r="E34" i="1" s="1"/>
  <c r="D33" i="1"/>
  <c r="E33" i="1" s="1"/>
  <c r="I32" i="1"/>
  <c r="E32" i="1"/>
  <c r="D32" i="1"/>
  <c r="J31" i="1"/>
  <c r="I31" i="1"/>
  <c r="J30" i="1"/>
  <c r="I30" i="1"/>
  <c r="D30" i="1"/>
  <c r="I29" i="1"/>
  <c r="J29" i="1" s="1"/>
  <c r="D29" i="1"/>
  <c r="J28" i="1"/>
  <c r="I28" i="1"/>
  <c r="D28" i="1"/>
  <c r="I27" i="1"/>
  <c r="J27" i="1" s="1"/>
  <c r="J25" i="1" s="1"/>
  <c r="D27" i="1"/>
  <c r="E27" i="1" s="1"/>
  <c r="D26" i="1"/>
  <c r="E26" i="1" s="1"/>
  <c r="E24" i="1" s="1"/>
  <c r="I25" i="1"/>
  <c r="D24" i="1"/>
  <c r="I22" i="1"/>
  <c r="J22" i="1" s="1"/>
  <c r="D22" i="1"/>
  <c r="I21" i="1"/>
  <c r="D21" i="1"/>
  <c r="E21" i="1" s="1"/>
  <c r="I20" i="1"/>
  <c r="J20" i="1" s="1"/>
  <c r="D20" i="1"/>
  <c r="J19" i="1"/>
  <c r="I19" i="1"/>
  <c r="E19" i="1"/>
  <c r="D19" i="1"/>
  <c r="J18" i="1"/>
  <c r="I18" i="1"/>
  <c r="D18" i="1"/>
  <c r="I17" i="1"/>
  <c r="J17" i="1" s="1"/>
  <c r="J14" i="1" s="1"/>
  <c r="I14" i="1"/>
  <c r="I12" i="1" s="1"/>
  <c r="D14" i="1"/>
  <c r="D12" i="1" s="1"/>
  <c r="I34" i="1" l="1"/>
  <c r="M34" i="1" s="1"/>
  <c r="J12" i="1"/>
  <c r="M12" i="1" s="1"/>
  <c r="E14" i="1"/>
  <c r="E12" i="1" s="1"/>
  <c r="I42" i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<sst xmlns="http://schemas.openxmlformats.org/spreadsheetml/2006/main" count="66" uniqueCount="63">
  <si>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</si>
  <si>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30 de Junio del 2017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</si>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</sst>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AppData\Local\Microsoft\Windows\Temporary%20Internet%20Files\Content.Outlook\QJRVHEVP\Estados%20Fros%20y%20Pptales%202017%20JUNIO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D18">
            <v>16276476.91</v>
          </cell>
          <cell r="E18">
            <v>7151286.3499999996</v>
          </cell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I22">
            <v>0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244482125.88</v>
          </cell>
          <cell r="E31">
            <v>244482125.88</v>
          </cell>
          <cell r="I31">
            <v>0</v>
          </cell>
          <cell r="J31">
            <v>0</v>
          </cell>
        </row>
        <row r="32">
          <cell r="D32">
            <v>205576235.47</v>
          </cell>
          <cell r="E32">
            <v>205464148.78999999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1002525.5</v>
          </cell>
          <cell r="J34">
            <v>1002525.5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1">
          <cell r="I51">
            <v>-8184139.2000000002</v>
          </cell>
          <cell r="J51">
            <v>3204024.9</v>
          </cell>
        </row>
        <row r="52">
          <cell r="J52">
            <v>0</v>
          </cell>
        </row>
        <row r="53"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topLeftCell="B1" zoomScale="80" zoomScaleNormal="80" zoomScalePageLayoutView="80" workbookViewId="0">
      <selection activeCell="I11" sqref="I11"/>
    </sheetView>
  </sheetViews>
  <sheetFormatPr baseColWidth="10" defaultColWidth="11.42578125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3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3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3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3" ht="3" customHeight="1" x14ac:dyDescent="0.2">
      <c r="A6" s="11"/>
      <c r="B6" s="11"/>
      <c r="C6" s="11"/>
      <c r="D6" s="11"/>
      <c r="E6" s="11"/>
      <c r="F6" s="11"/>
    </row>
    <row r="7" spans="1:13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3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3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3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3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3" x14ac:dyDescent="0.2">
      <c r="A12" s="34"/>
      <c r="B12" s="35" t="s">
        <v>8</v>
      </c>
      <c r="C12" s="35"/>
      <c r="D12" s="36">
        <f>D14+D24</f>
        <v>0</v>
      </c>
      <c r="E12" s="36">
        <f>E14+E24</f>
        <v>27454986.270000003</v>
      </c>
      <c r="F12" s="33"/>
      <c r="G12" s="35" t="s">
        <v>9</v>
      </c>
      <c r="H12" s="35"/>
      <c r="I12" s="36">
        <f>I14+I25</f>
        <v>1897204</v>
      </c>
      <c r="J12" s="36">
        <f>J14+J25</f>
        <v>19508538.02</v>
      </c>
      <c r="K12" s="29"/>
      <c r="M12" s="37">
        <f>+I12-J12</f>
        <v>-17611334.02</v>
      </c>
    </row>
    <row r="13" spans="1:13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3" x14ac:dyDescent="0.2">
      <c r="A14" s="38"/>
      <c r="B14" s="35" t="s">
        <v>10</v>
      </c>
      <c r="C14" s="35"/>
      <c r="D14" s="36">
        <f>SUM(D16:D22)</f>
        <v>0</v>
      </c>
      <c r="E14" s="36">
        <f>SUM(E16:E22)</f>
        <v>27342899.590000004</v>
      </c>
      <c r="F14" s="33"/>
      <c r="G14" s="35" t="s">
        <v>11</v>
      </c>
      <c r="H14" s="35"/>
      <c r="I14" s="36">
        <f>SUM(I16:I23)</f>
        <v>1897204</v>
      </c>
      <c r="J14" s="36">
        <f>SUM(J16:J23)</f>
        <v>19508538.02</v>
      </c>
      <c r="K14" s="29"/>
    </row>
    <row r="15" spans="1:13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3" x14ac:dyDescent="0.2">
      <c r="A16" s="34"/>
      <c r="B16" s="42" t="s">
        <v>12</v>
      </c>
      <c r="C16" s="42"/>
      <c r="D16" s="43">
        <v>0</v>
      </c>
      <c r="E16" s="43">
        <v>3414256.42</v>
      </c>
      <c r="F16" s="33"/>
      <c r="G16" s="42" t="s">
        <v>13</v>
      </c>
      <c r="H16" s="42"/>
      <c r="I16" s="43">
        <v>0</v>
      </c>
      <c r="J16" s="43">
        <v>19508538.02</v>
      </c>
      <c r="K16" s="29"/>
    </row>
    <row r="17" spans="1:11" x14ac:dyDescent="0.2">
      <c r="A17" s="34"/>
      <c r="B17" s="42" t="s">
        <v>14</v>
      </c>
      <c r="C17" s="42"/>
      <c r="D17" s="43">
        <v>0</v>
      </c>
      <c r="E17" s="43">
        <v>14803452.609999999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2" t="s">
        <v>16</v>
      </c>
      <c r="C18" s="42"/>
      <c r="D18" s="43">
        <f>IF([1]ESF!D18&lt;[1]ESF!E18,[1]ESF!E18-[1]ESF!D18,0)</f>
        <v>0</v>
      </c>
      <c r="E18" s="43">
        <v>9125190.5600000005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0</v>
      </c>
      <c r="K21" s="29"/>
    </row>
    <row r="22" spans="1:11" x14ac:dyDescent="0.2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1897204</v>
      </c>
      <c r="J23" s="43"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112086.68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2" t="s">
        <v>32</v>
      </c>
      <c r="C28" s="42"/>
      <c r="D28" s="43">
        <f>IF([1]ESF!D31&lt;[1]ESF!E31,[1]ESF!E31-[1]ESF!D31,0)</f>
        <v>0</v>
      </c>
      <c r="E28" s="43"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2" t="s">
        <v>34</v>
      </c>
      <c r="C29" s="42"/>
      <c r="D29" s="43">
        <f>IF([1]ESF!D32&lt;[1]ESF!E32,[1]ESF!E32-[1]ESF!D32,0)</f>
        <v>0</v>
      </c>
      <c r="E29" s="43">
        <v>112086.68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0</v>
      </c>
      <c r="K32" s="29"/>
    </row>
    <row r="33" spans="1:13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56454484.390000001</v>
      </c>
      <c r="J34" s="36">
        <f>J36+J42+J50</f>
        <v>11388164.1</v>
      </c>
      <c r="K34" s="29"/>
      <c r="M34" s="37">
        <f>+I34-J34</f>
        <v>45066320.289999999</v>
      </c>
    </row>
    <row r="35" spans="1:13" x14ac:dyDescent="0.2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13202521.98</v>
      </c>
      <c r="J36" s="36">
        <f>SUM(J38:J40)</f>
        <v>0</v>
      </c>
      <c r="K36" s="29"/>
    </row>
    <row r="37" spans="1:13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13202521.98</v>
      </c>
      <c r="J38" s="43">
        <v>0</v>
      </c>
      <c r="K38" s="29"/>
    </row>
    <row r="39" spans="1:13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43251962.409999996</v>
      </c>
      <c r="J42" s="36">
        <f>SUM(J44:J48)</f>
        <v>11388164.1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43251962.409999996</v>
      </c>
      <c r="J44" s="43"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f>IF([1]ESF!I51&gt;[1]ESF!J51,[1]ESF!I51-[1]ESF!J51,0)</f>
        <v>0</v>
      </c>
      <c r="J45" s="43">
        <v>11388164.1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2017-09-01T18:30:31Z</cp:lastPrinted>
  <dcterms:created xsi:type="dcterms:W3CDTF">2017-09-01T18:30:27Z</dcterms:created>
  <dcterms:modified xsi:type="dcterms:W3CDTF">2017-09-01T18:31:14Z</dcterms:modified>
</cp:coreProperties>
</file>