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C61" i="1"/>
  <c r="G60" i="1"/>
  <c r="C60" i="1"/>
  <c r="J53" i="1"/>
  <c r="I53" i="1"/>
  <c r="I52" i="1"/>
  <c r="I50" i="1" s="1"/>
  <c r="I47" i="1"/>
  <c r="I42" i="1" s="1"/>
  <c r="J46" i="1"/>
  <c r="I46" i="1"/>
  <c r="I45" i="1"/>
  <c r="J44" i="1"/>
  <c r="I40" i="1"/>
  <c r="J40" i="1" s="1"/>
  <c r="J39" i="1"/>
  <c r="J36" i="1" s="1"/>
  <c r="I39" i="1"/>
  <c r="J38" i="1"/>
  <c r="I36" i="1"/>
  <c r="D34" i="1"/>
  <c r="E34" i="1" s="1"/>
  <c r="E33" i="1"/>
  <c r="D33" i="1"/>
  <c r="I32" i="1"/>
  <c r="E32" i="1"/>
  <c r="D32" i="1"/>
  <c r="I31" i="1"/>
  <c r="J31" i="1" s="1"/>
  <c r="J30" i="1"/>
  <c r="I30" i="1"/>
  <c r="D30" i="1"/>
  <c r="E30" i="1" s="1"/>
  <c r="J29" i="1"/>
  <c r="I29" i="1"/>
  <c r="D29" i="1"/>
  <c r="I28" i="1"/>
  <c r="J28" i="1" s="1"/>
  <c r="D28" i="1"/>
  <c r="I27" i="1"/>
  <c r="I25" i="1" s="1"/>
  <c r="E27" i="1"/>
  <c r="D27" i="1"/>
  <c r="D26" i="1"/>
  <c r="E26" i="1" s="1"/>
  <c r="E24" i="1" s="1"/>
  <c r="D24" i="1"/>
  <c r="J23" i="1"/>
  <c r="J22" i="1"/>
  <c r="I22" i="1"/>
  <c r="D22" i="1"/>
  <c r="E22" i="1" s="1"/>
  <c r="E14" i="1" s="1"/>
  <c r="E21" i="1"/>
  <c r="D21" i="1"/>
  <c r="I20" i="1"/>
  <c r="J20" i="1" s="1"/>
  <c r="E20" i="1"/>
  <c r="D20" i="1"/>
  <c r="I19" i="1"/>
  <c r="J19" i="1" s="1"/>
  <c r="E19" i="1"/>
  <c r="D19" i="1"/>
  <c r="I18" i="1"/>
  <c r="I14" i="1" s="1"/>
  <c r="I12" i="1" s="1"/>
  <c r="J17" i="1"/>
  <c r="I17" i="1"/>
  <c r="D17" i="1"/>
  <c r="D14" i="1" s="1"/>
  <c r="D12" i="1" s="1"/>
  <c r="J16" i="1"/>
  <c r="E16" i="1"/>
  <c r="E12" i="1" l="1"/>
  <c r="I34" i="1"/>
  <c r="J18" i="1"/>
  <c r="J14" i="1" s="1"/>
  <c r="J12" i="1" s="1"/>
  <c r="J27" i="1"/>
  <c r="J25" i="1" s="1"/>
  <c r="J47" i="1"/>
  <c r="J42" i="1" s="1"/>
  <c r="J34" i="1" s="1"/>
  <c r="J52" i="1"/>
  <c r="J50" i="1" s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<sst xmlns="http://schemas.openxmlformats.org/spreadsheetml/2006/main" count="62" uniqueCount="59">
  <si>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</si>
  <si>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Septiembre de 2015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</si>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</sst>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>
        <row r="16">
          <cell r="D16">
            <v>19834919.469999999</v>
          </cell>
          <cell r="E16">
            <v>35473714.25</v>
          </cell>
          <cell r="I16">
            <v>16556035.42</v>
          </cell>
          <cell r="J16">
            <v>9326549.8599999994</v>
          </cell>
        </row>
        <row r="17">
          <cell r="D17">
            <v>99582518.450000003</v>
          </cell>
          <cell r="E17">
            <v>76740963.219999999</v>
          </cell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134329.38</v>
          </cell>
          <cell r="E20">
            <v>134329.38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64084</v>
          </cell>
          <cell r="E22">
            <v>64084</v>
          </cell>
          <cell r="I22">
            <v>0</v>
          </cell>
          <cell r="J22">
            <v>0</v>
          </cell>
        </row>
        <row r="23">
          <cell r="I23">
            <v>10383280.67</v>
          </cell>
          <cell r="J23">
            <v>17184854.32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226831445.66999999</v>
          </cell>
          <cell r="E31">
            <v>220062826.91999999</v>
          </cell>
          <cell r="I31">
            <v>0</v>
          </cell>
          <cell r="J31">
            <v>0</v>
          </cell>
        </row>
        <row r="32">
          <cell r="D32">
            <v>190715886.72999999</v>
          </cell>
          <cell r="E32">
            <v>179743098.40000001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1804474.81</v>
          </cell>
          <cell r="J34">
            <v>1734656.35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273343120.52999997</v>
          </cell>
          <cell r="J44">
            <v>254832854.16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0">
          <cell r="I50">
            <v>8121617.4500000002</v>
          </cell>
          <cell r="J50">
            <v>7860634.6299999999</v>
          </cell>
        </row>
        <row r="51">
          <cell r="I51">
            <v>34521485.090000004</v>
          </cell>
          <cell r="J51">
            <v>50751915.049999997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  <row r="71">
          <cell r="C71" t="str">
            <v>Jesús María Contreras Esparza</v>
          </cell>
          <cell r="G71" t="str">
            <v>Daniel Rocha Gutíerrez</v>
          </cell>
        </row>
        <row r="72">
          <cell r="C72" t="str">
            <v>Rector</v>
          </cell>
          <cell r="G72" t="str">
            <v>Secretarío de Administración y Finanzas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topLeftCell="A16" zoomScale="80" zoomScaleNormal="80" zoomScalePageLayoutView="80" workbookViewId="0">
      <selection activeCell="B29" sqref="B29:C29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1" ht="3" customHeight="1" x14ac:dyDescent="0.2">
      <c r="A6" s="11"/>
      <c r="B6" s="11"/>
      <c r="C6" s="11"/>
      <c r="D6" s="11"/>
      <c r="E6" s="11"/>
      <c r="F6" s="11"/>
    </row>
    <row r="7" spans="1:11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1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1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11782624.67</v>
      </c>
      <c r="E12" s="36">
        <f>E14+E24</f>
        <v>51449477.520000003</v>
      </c>
      <c r="F12" s="37"/>
      <c r="G12" s="35" t="s">
        <v>9</v>
      </c>
      <c r="H12" s="35"/>
      <c r="I12" s="36">
        <f>I14+I25</f>
        <v>20013156.520000003</v>
      </c>
      <c r="J12" s="36">
        <f>J14+J25</f>
        <v>81213.11</v>
      </c>
      <c r="K12" s="29"/>
    </row>
    <row r="13" spans="1:11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1" x14ac:dyDescent="0.2">
      <c r="A14" s="38"/>
      <c r="B14" s="35" t="s">
        <v>10</v>
      </c>
      <c r="C14" s="35"/>
      <c r="D14" s="36">
        <f>SUM(D16:D22)</f>
        <v>11782624.67</v>
      </c>
      <c r="E14" s="36">
        <f>SUM(E16:E22)</f>
        <v>48899265.980000004</v>
      </c>
      <c r="F14" s="33"/>
      <c r="G14" s="35" t="s">
        <v>11</v>
      </c>
      <c r="H14" s="35"/>
      <c r="I14" s="36">
        <f>SUM(I16:I23)</f>
        <v>19943338.060000002</v>
      </c>
      <c r="J14" s="36">
        <f>SUM(J16:J23)</f>
        <v>1190</v>
      </c>
      <c r="K14" s="29"/>
    </row>
    <row r="15" spans="1:11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1" x14ac:dyDescent="0.2">
      <c r="A16" s="34"/>
      <c r="B16" s="42" t="s">
        <v>12</v>
      </c>
      <c r="C16" s="42"/>
      <c r="D16" s="43">
        <v>11782624.67</v>
      </c>
      <c r="E16" s="43">
        <f>IF(D16&gt;0,0,[1]ESF!D16-[1]ESF!E16)</f>
        <v>0</v>
      </c>
      <c r="F16" s="33"/>
      <c r="G16" s="42" t="s">
        <v>13</v>
      </c>
      <c r="H16" s="42"/>
      <c r="I16" s="43">
        <v>9572676.0600000005</v>
      </c>
      <c r="J16" s="43">
        <f>IF(I16&gt;0,0,[1]ESF!J16-[1]ESF!I16)</f>
        <v>0</v>
      </c>
      <c r="K16" s="29"/>
    </row>
    <row r="17" spans="1:11" x14ac:dyDescent="0.2">
      <c r="A17" s="34"/>
      <c r="B17" s="42" t="s">
        <v>14</v>
      </c>
      <c r="C17" s="42"/>
      <c r="D17" s="43">
        <f>IF([1]ESF!D17&lt;[1]ESF!E17,[1]ESF!E17-[1]ESF!D17,0)</f>
        <v>0</v>
      </c>
      <c r="E17" s="43">
        <v>30392917.440000001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2" t="s">
        <v>16</v>
      </c>
      <c r="C18" s="42"/>
      <c r="D18" s="43">
        <v>0</v>
      </c>
      <c r="E18" s="43">
        <v>18506348.539999999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2" t="s">
        <v>20</v>
      </c>
      <c r="C20" s="42"/>
      <c r="D20" s="43">
        <f>IF([1]ESF!D20&lt;[1]ESF!E20,[1]ESF!E20-[1]ESF!D20,0)</f>
        <v>0</v>
      </c>
      <c r="E20" s="43">
        <f>IF(D20&gt;0,0,[1]ESF!D20-[1]ESF!E20)</f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v>0</v>
      </c>
      <c r="J21" s="43">
        <v>1190</v>
      </c>
      <c r="K21" s="29"/>
    </row>
    <row r="22" spans="1:11" x14ac:dyDescent="0.2">
      <c r="A22" s="34"/>
      <c r="B22" s="42" t="s">
        <v>24</v>
      </c>
      <c r="C22" s="42"/>
      <c r="D22" s="43">
        <f>IF([1]ESF!D22&lt;[1]ESF!E22,[1]ESF!E22-[1]ESF!D22,0)</f>
        <v>0</v>
      </c>
      <c r="E22" s="43">
        <f>IF(D22&gt;0,0,[1]ESF!D22-[1]ESF!E22)</f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10370662</v>
      </c>
      <c r="J23" s="43">
        <f>IF(I23&gt;0,0,[1]ESF!J23-[1]ESF!I23)</f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2550211.54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69818.459999999963</v>
      </c>
      <c r="J25" s="36">
        <f>SUM(J27:J32)</f>
        <v>80023.11</v>
      </c>
      <c r="K25" s="29"/>
    </row>
    <row r="26" spans="1:11" x14ac:dyDescent="0.2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2" t="s">
        <v>32</v>
      </c>
      <c r="C28" s="42"/>
      <c r="D28" s="43">
        <f>IF([1]ESF!D31&lt;[1]ESF!E31,[1]ESF!E31-[1]ESF!D31,0)</f>
        <v>0</v>
      </c>
      <c r="E28" s="43"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2" t="s">
        <v>34</v>
      </c>
      <c r="C29" s="42"/>
      <c r="D29" s="43">
        <f>IF([1]ESF!D32&lt;[1]ESF!E32,[1]ESF!E32-[1]ESF!D32,0)</f>
        <v>0</v>
      </c>
      <c r="E29" s="43">
        <v>2550211.54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2" t="s">
        <v>36</v>
      </c>
      <c r="C30" s="42"/>
      <c r="D30" s="43">
        <f>IF([1]ESF!D33&lt;[1]ESF!E33,[1]ESF!E33-[1]ESF!D33,0)</f>
        <v>0</v>
      </c>
      <c r="E30" s="43">
        <f>IF(D30&gt;0,0,[1]ESF!D33-[1]ESF!E33)</f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69818.459999999963</v>
      </c>
      <c r="J32" s="43">
        <v>80023.11</v>
      </c>
      <c r="K32" s="29"/>
    </row>
    <row r="33" spans="1:12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2" x14ac:dyDescent="0.2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36149001.950000003</v>
      </c>
      <c r="J34" s="36">
        <f>J36+J42+J50</f>
        <v>16344274.050000001</v>
      </c>
      <c r="K34" s="29"/>
      <c r="L34" s="47"/>
    </row>
    <row r="35" spans="1:12" x14ac:dyDescent="0.2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2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12368009.25</v>
      </c>
      <c r="J36" s="36">
        <f>SUM(J38:J40)</f>
        <v>0</v>
      </c>
      <c r="K36" s="29"/>
    </row>
    <row r="37" spans="1:12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2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12368009.25</v>
      </c>
      <c r="J38" s="43">
        <f>IF(I38&gt;0,0,[1]ESF!J44-[1]ESF!I44)</f>
        <v>0</v>
      </c>
      <c r="K38" s="29"/>
    </row>
    <row r="39" spans="1:12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2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2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2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23780992.699999999</v>
      </c>
      <c r="J42" s="36">
        <f>SUM(J44:J48)</f>
        <v>16344274.050000001</v>
      </c>
      <c r="K42" s="29"/>
    </row>
    <row r="43" spans="1:12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2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23780992.699999999</v>
      </c>
      <c r="J44" s="43">
        <f>IF(I44&gt;0,0,[1]ESF!J50-[1]ESF!I50)</f>
        <v>0</v>
      </c>
      <c r="K44" s="29"/>
    </row>
    <row r="45" spans="1:12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f>IF([1]ESF!I51&gt;[1]ESF!J51,[1]ESF!I51-[1]ESF!J51,0)</f>
        <v>0</v>
      </c>
      <c r="J45" s="43">
        <v>16344274.050000001</v>
      </c>
      <c r="K45" s="29"/>
    </row>
    <row r="46" spans="1:12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2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2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v>0</v>
      </c>
      <c r="J48" s="43"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">
      <c r="A53" s="48"/>
      <c r="B53" s="49"/>
      <c r="C53" s="49"/>
      <c r="D53" s="49"/>
      <c r="E53" s="49"/>
      <c r="F53" s="50"/>
      <c r="G53" s="51" t="s">
        <v>57</v>
      </c>
      <c r="H53" s="51"/>
      <c r="I53" s="52">
        <f>IF([1]ESF!I59&gt;[1]ESF!J59,[1]ESF!I59-[1]ESF!J59,0)</f>
        <v>0</v>
      </c>
      <c r="J53" s="52">
        <f>IF(I53&gt;0,0,[1]ESF!J59-[1]ESF!I59)</f>
        <v>0</v>
      </c>
      <c r="K53" s="53"/>
    </row>
    <row r="54" spans="1:11" ht="6" customHeight="1" x14ac:dyDescent="0.2">
      <c r="A54" s="54"/>
      <c r="B54" s="49"/>
      <c r="C54" s="55"/>
      <c r="D54" s="56"/>
      <c r="E54" s="57"/>
      <c r="F54" s="57"/>
      <c r="G54" s="49"/>
      <c r="H54" s="58"/>
      <c r="I54" s="56"/>
      <c r="J54" s="57"/>
      <c r="K54" s="57"/>
    </row>
    <row r="55" spans="1:11" ht="6" customHeight="1" x14ac:dyDescent="0.2">
      <c r="A55" s="15"/>
      <c r="C55" s="59"/>
      <c r="D55" s="60"/>
      <c r="E55" s="61"/>
      <c r="F55" s="61"/>
      <c r="H55" s="62"/>
      <c r="I55" s="60"/>
      <c r="J55" s="61"/>
      <c r="K55" s="61"/>
    </row>
    <row r="56" spans="1:11" ht="6" customHeight="1" x14ac:dyDescent="0.2">
      <c r="B56" s="59"/>
      <c r="C56" s="60"/>
      <c r="D56" s="61"/>
      <c r="E56" s="61"/>
      <c r="G56" s="63"/>
      <c r="H56" s="64"/>
      <c r="I56" s="61"/>
      <c r="J56" s="61"/>
    </row>
    <row r="57" spans="1:11" ht="15" customHeight="1" x14ac:dyDescent="0.2">
      <c r="B57" s="65" t="s">
        <v>58</v>
      </c>
      <c r="C57" s="65"/>
      <c r="D57" s="65"/>
      <c r="E57" s="65"/>
      <c r="F57" s="65"/>
      <c r="G57" s="65"/>
      <c r="H57" s="65"/>
      <c r="I57" s="65"/>
      <c r="J57" s="65"/>
    </row>
    <row r="58" spans="1:11" ht="9.75" customHeight="1" x14ac:dyDescent="0.2">
      <c r="B58" s="59"/>
      <c r="C58" s="60"/>
      <c r="D58" s="61"/>
      <c r="E58" s="61"/>
      <c r="G58" s="63"/>
      <c r="H58" s="64"/>
      <c r="I58" s="61"/>
      <c r="J58" s="61"/>
    </row>
    <row r="59" spans="1:11" ht="50.1" customHeight="1" x14ac:dyDescent="0.2">
      <c r="B59" s="59"/>
      <c r="C59" s="66"/>
      <c r="D59" s="67"/>
      <c r="E59" s="61"/>
      <c r="G59" s="68"/>
      <c r="H59" s="69"/>
      <c r="I59" s="61"/>
      <c r="J59" s="61"/>
    </row>
    <row r="60" spans="1:11" ht="14.1" customHeight="1" x14ac:dyDescent="0.2">
      <c r="B60" s="70"/>
      <c r="C60" s="71" t="str">
        <f>+[1]ESF!C71</f>
        <v>Jesús María Contreras Esparza</v>
      </c>
      <c r="D60" s="71"/>
      <c r="E60" s="61"/>
      <c r="F60" s="61"/>
      <c r="G60" s="72" t="str">
        <f>+[1]ESF!G71</f>
        <v>Daniel Rocha Gutíerrez</v>
      </c>
      <c r="H60" s="72"/>
      <c r="I60" s="40"/>
      <c r="J60" s="61"/>
    </row>
    <row r="61" spans="1:11" ht="14.1" customHeight="1" x14ac:dyDescent="0.2">
      <c r="B61" s="73"/>
      <c r="C61" s="74" t="str">
        <f>+[1]ESF!C72</f>
        <v>Rector</v>
      </c>
      <c r="D61" s="74"/>
      <c r="E61" s="75"/>
      <c r="F61" s="75"/>
      <c r="G61" s="76" t="str">
        <f>+[1]ESF!G72</f>
        <v>Secretarío de Administración y Finanzas</v>
      </c>
      <c r="H61" s="76"/>
      <c r="I61" s="40"/>
      <c r="J61" s="61"/>
    </row>
    <row r="62" spans="1:11" x14ac:dyDescent="0.2">
      <c r="A62" s="77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2017-08-24T18:21:05Z</cp:lastPrinted>
  <dcterms:created xsi:type="dcterms:W3CDTF">2017-08-24T18:20:50Z</dcterms:created>
  <dcterms:modified xsi:type="dcterms:W3CDTF">2017-08-24T18:21:39Z</dcterms:modified>
</cp:coreProperties>
</file>