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I52" i="1"/>
  <c r="J52" i="1" s="1"/>
  <c r="J50" i="1" s="1"/>
  <c r="I50" i="1"/>
  <c r="I48" i="1"/>
  <c r="I47" i="1"/>
  <c r="J47" i="1" s="1"/>
  <c r="J46" i="1"/>
  <c r="J42" i="1" s="1"/>
  <c r="I46" i="1"/>
  <c r="I42" i="1"/>
  <c r="J40" i="1"/>
  <c r="I40" i="1"/>
  <c r="I39" i="1"/>
  <c r="I36" i="1" s="1"/>
  <c r="I34" i="1" s="1"/>
  <c r="D34" i="1"/>
  <c r="E34" i="1" s="1"/>
  <c r="D33" i="1"/>
  <c r="E33" i="1" s="1"/>
  <c r="I32" i="1"/>
  <c r="D32" i="1"/>
  <c r="E32" i="1" s="1"/>
  <c r="J31" i="1"/>
  <c r="I31" i="1"/>
  <c r="I30" i="1"/>
  <c r="J30" i="1" s="1"/>
  <c r="D30" i="1"/>
  <c r="I29" i="1"/>
  <c r="J29" i="1" s="1"/>
  <c r="D29" i="1"/>
  <c r="J28" i="1"/>
  <c r="I28" i="1"/>
  <c r="D28" i="1"/>
  <c r="I27" i="1"/>
  <c r="J27" i="1" s="1"/>
  <c r="J25" i="1" s="1"/>
  <c r="D27" i="1"/>
  <c r="E27" i="1" s="1"/>
  <c r="D26" i="1"/>
  <c r="E26" i="1" s="1"/>
  <c r="E24" i="1" s="1"/>
  <c r="D24" i="1"/>
  <c r="I22" i="1"/>
  <c r="J22" i="1" s="1"/>
  <c r="D22" i="1"/>
  <c r="D14" i="1" s="1"/>
  <c r="D12" i="1" s="1"/>
  <c r="I21" i="1"/>
  <c r="D21" i="1"/>
  <c r="E21" i="1" s="1"/>
  <c r="I20" i="1"/>
  <c r="I14" i="1" s="1"/>
  <c r="D20" i="1"/>
  <c r="I19" i="1"/>
  <c r="J19" i="1" s="1"/>
  <c r="E19" i="1"/>
  <c r="E14" i="1" s="1"/>
  <c r="D19" i="1"/>
  <c r="I18" i="1"/>
  <c r="J18" i="1" s="1"/>
  <c r="J17" i="1"/>
  <c r="I17" i="1"/>
  <c r="E12" i="1" l="1"/>
  <c r="J14" i="1"/>
  <c r="J12" i="1" s="1"/>
  <c r="J20" i="1"/>
  <c r="I25" i="1"/>
  <c r="I12" i="1" s="1"/>
  <c r="J39" i="1"/>
  <c r="J36" i="1" s="1"/>
  <c r="J34" i="1" s="1"/>
  <c r="M34" i="1" s="1"/>
  <c r="M12" i="1" l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<sst xmlns="http://schemas.openxmlformats.org/spreadsheetml/2006/main" count="66" uniqueCount="63">
  <si>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</si>
  <si>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>Al 30 de Septiembre del 2016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</si>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</sst>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3" fontId="2" fillId="3" borderId="0" xfId="0" applyNumberFormat="1" applyFont="1" applyFill="1"/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AppData/Local/Microsoft/Windows/Temporary%20Internet%20Files/Content.Outlook/QJRVHEVP/Estados%20Fros%20y%20Pptales%202016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7">
          <cell r="I17">
            <v>0</v>
          </cell>
          <cell r="J17">
            <v>0</v>
          </cell>
        </row>
        <row r="18">
          <cell r="I18">
            <v>0</v>
          </cell>
          <cell r="J18">
            <v>0</v>
          </cell>
        </row>
        <row r="19">
          <cell r="D19">
            <v>239788.12</v>
          </cell>
          <cell r="E19">
            <v>239788.12</v>
          </cell>
          <cell r="I19">
            <v>0</v>
          </cell>
          <cell r="J19">
            <v>0</v>
          </cell>
        </row>
        <row r="20">
          <cell r="D20">
            <v>260329.38</v>
          </cell>
          <cell r="E20">
            <v>134329.38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72010</v>
          </cell>
          <cell r="J21">
            <v>72570</v>
          </cell>
        </row>
        <row r="22">
          <cell r="D22">
            <v>86519.35</v>
          </cell>
          <cell r="E22">
            <v>64084</v>
          </cell>
          <cell r="I22">
            <v>0</v>
          </cell>
          <cell r="J22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232339987.15000001</v>
          </cell>
          <cell r="E31">
            <v>226831445.66999999</v>
          </cell>
          <cell r="I31">
            <v>0</v>
          </cell>
          <cell r="J31">
            <v>0</v>
          </cell>
        </row>
        <row r="32">
          <cell r="D32">
            <v>201928449.33000001</v>
          </cell>
          <cell r="E32">
            <v>190715886.72999999</v>
          </cell>
          <cell r="I32">
            <v>0</v>
          </cell>
          <cell r="J32">
            <v>0</v>
          </cell>
        </row>
        <row r="33">
          <cell r="D33">
            <v>2442117.84</v>
          </cell>
          <cell r="E33">
            <v>2442117.84</v>
          </cell>
          <cell r="I33">
            <v>0</v>
          </cell>
          <cell r="J33">
            <v>0</v>
          </cell>
        </row>
        <row r="34">
          <cell r="I34">
            <v>1248519.98</v>
          </cell>
          <cell r="J34">
            <v>1804474.81</v>
          </cell>
        </row>
        <row r="35">
          <cell r="D35">
            <v>2927584.04</v>
          </cell>
          <cell r="E35">
            <v>2927584.04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22858414.199999999</v>
          </cell>
          <cell r="J45">
            <v>22858414.199999999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0</v>
          </cell>
          <cell r="J54">
            <v>897100.65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showGridLines="0" tabSelected="1" topLeftCell="B3" zoomScale="80" zoomScaleNormal="80" zoomScalePageLayoutView="80" workbookViewId="0">
      <selection activeCell="M35" sqref="M35"/>
    </sheetView>
  </sheetViews>
  <sheetFormatPr baseColWidth="10" defaultColWidth="11.42578125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3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3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3" ht="14.1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20.100000000000001" customHeight="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3" ht="3" customHeight="1" x14ac:dyDescent="0.2">
      <c r="A6" s="11"/>
      <c r="B6" s="11"/>
      <c r="C6" s="11"/>
      <c r="D6" s="11"/>
      <c r="E6" s="11"/>
      <c r="F6" s="11"/>
    </row>
    <row r="7" spans="1:13" s="15" customFormat="1" ht="3" customHeight="1" x14ac:dyDescent="0.2">
      <c r="A7" s="7"/>
      <c r="B7" s="13"/>
      <c r="C7" s="13"/>
      <c r="D7" s="13"/>
      <c r="E7" s="13"/>
      <c r="F7" s="14"/>
      <c r="H7" s="16"/>
    </row>
    <row r="8" spans="1:13" s="15" customFormat="1" ht="3" customHeight="1" x14ac:dyDescent="0.2">
      <c r="A8" s="17"/>
      <c r="B8" s="17"/>
      <c r="C8" s="17"/>
      <c r="D8" s="18"/>
      <c r="E8" s="18"/>
      <c r="F8" s="19"/>
      <c r="H8" s="16"/>
    </row>
    <row r="9" spans="1:13" s="15" customFormat="1" ht="20.100000000000001" customHeigh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3" ht="3" customHeight="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3" s="15" customFormat="1" ht="3" customHeight="1" x14ac:dyDescent="0.2">
      <c r="A11" s="30"/>
      <c r="B11" s="31"/>
      <c r="C11" s="31"/>
      <c r="D11" s="32"/>
      <c r="E11" s="32"/>
      <c r="F11" s="33"/>
      <c r="H11" s="16"/>
      <c r="K11" s="29"/>
    </row>
    <row r="12" spans="1:13" x14ac:dyDescent="0.2">
      <c r="A12" s="34"/>
      <c r="B12" s="35" t="s">
        <v>8</v>
      </c>
      <c r="C12" s="35"/>
      <c r="D12" s="36">
        <f>D14+D24</f>
        <v>0</v>
      </c>
      <c r="E12" s="36">
        <f>E14+E24</f>
        <v>46727461.089999996</v>
      </c>
      <c r="F12" s="33"/>
      <c r="G12" s="35" t="s">
        <v>9</v>
      </c>
      <c r="H12" s="35"/>
      <c r="I12" s="36">
        <f>I14+I25</f>
        <v>2906620</v>
      </c>
      <c r="J12" s="36">
        <f>J14+J25</f>
        <v>11635151.639999999</v>
      </c>
      <c r="K12" s="29"/>
      <c r="M12" s="37">
        <f>+J12-I12</f>
        <v>8728531.6399999987</v>
      </c>
    </row>
    <row r="13" spans="1:13" x14ac:dyDescent="0.2">
      <c r="A13" s="38"/>
      <c r="B13" s="39"/>
      <c r="C13" s="40"/>
      <c r="D13" s="41"/>
      <c r="E13" s="41"/>
      <c r="F13" s="33"/>
      <c r="G13" s="39"/>
      <c r="H13" s="39"/>
      <c r="I13" s="41"/>
      <c r="J13" s="41"/>
      <c r="K13" s="29"/>
    </row>
    <row r="14" spans="1:13" x14ac:dyDescent="0.2">
      <c r="A14" s="38"/>
      <c r="B14" s="35" t="s">
        <v>10</v>
      </c>
      <c r="C14" s="35"/>
      <c r="D14" s="36">
        <f>SUM(D16:D22)</f>
        <v>0</v>
      </c>
      <c r="E14" s="36">
        <f>SUM(E16:E22)</f>
        <v>45212354.359999999</v>
      </c>
      <c r="F14" s="33"/>
      <c r="G14" s="35" t="s">
        <v>11</v>
      </c>
      <c r="H14" s="35"/>
      <c r="I14" s="36">
        <f>SUM(I16:I23)</f>
        <v>2906620</v>
      </c>
      <c r="J14" s="36">
        <f>SUM(J16:J23)</f>
        <v>11285459.619999999</v>
      </c>
      <c r="K14" s="29"/>
    </row>
    <row r="15" spans="1:13" x14ac:dyDescent="0.2">
      <c r="A15" s="38"/>
      <c r="B15" s="39"/>
      <c r="C15" s="40"/>
      <c r="D15" s="41"/>
      <c r="E15" s="41"/>
      <c r="F15" s="33"/>
      <c r="G15" s="39"/>
      <c r="H15" s="39"/>
      <c r="I15" s="41"/>
      <c r="J15" s="41"/>
      <c r="K15" s="29"/>
    </row>
    <row r="16" spans="1:13" x14ac:dyDescent="0.2">
      <c r="A16" s="34"/>
      <c r="B16" s="42" t="s">
        <v>12</v>
      </c>
      <c r="C16" s="42"/>
      <c r="D16" s="43">
        <v>0</v>
      </c>
      <c r="E16" s="43">
        <v>14117158.890000001</v>
      </c>
      <c r="F16" s="33"/>
      <c r="G16" s="42" t="s">
        <v>13</v>
      </c>
      <c r="H16" s="42"/>
      <c r="I16" s="43">
        <v>0</v>
      </c>
      <c r="J16" s="43">
        <v>11285179.619999999</v>
      </c>
      <c r="K16" s="29"/>
    </row>
    <row r="17" spans="1:11" x14ac:dyDescent="0.2">
      <c r="A17" s="34"/>
      <c r="B17" s="42" t="s">
        <v>14</v>
      </c>
      <c r="C17" s="42"/>
      <c r="D17" s="43">
        <v>0</v>
      </c>
      <c r="E17" s="43">
        <v>18408112.710000001</v>
      </c>
      <c r="F17" s="33"/>
      <c r="G17" s="42" t="s">
        <v>15</v>
      </c>
      <c r="H17" s="42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2" t="s">
        <v>16</v>
      </c>
      <c r="C18" s="42"/>
      <c r="D18" s="43">
        <v>0</v>
      </c>
      <c r="E18" s="43">
        <v>12687082.76</v>
      </c>
      <c r="F18" s="33"/>
      <c r="G18" s="42" t="s">
        <v>17</v>
      </c>
      <c r="H18" s="42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2" t="s">
        <v>18</v>
      </c>
      <c r="C19" s="42"/>
      <c r="D19" s="43">
        <f>IF([1]ESF!D19&lt;[1]ESF!E19,[1]ESF!E19-[1]ESF!D19,0)</f>
        <v>0</v>
      </c>
      <c r="E19" s="43">
        <f>IF(D19&gt;0,0,[1]ESF!D19-[1]ESF!E19)</f>
        <v>0</v>
      </c>
      <c r="F19" s="33"/>
      <c r="G19" s="42" t="s">
        <v>19</v>
      </c>
      <c r="H19" s="42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2" t="s">
        <v>20</v>
      </c>
      <c r="C20" s="42"/>
      <c r="D20" s="43">
        <f>IF([1]ESF!D20&lt;[1]ESF!E20,[1]ESF!E20-[1]ESF!D20,0)</f>
        <v>0</v>
      </c>
      <c r="E20" s="43">
        <v>0</v>
      </c>
      <c r="F20" s="33"/>
      <c r="G20" s="42" t="s">
        <v>21</v>
      </c>
      <c r="H20" s="42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ht="25.5" customHeight="1" x14ac:dyDescent="0.2">
      <c r="A21" s="34"/>
      <c r="B21" s="42" t="s">
        <v>22</v>
      </c>
      <c r="C21" s="42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f>IF([1]ESF!I21&gt;[1]ESF!J21,[1]ESF!I21-[1]ESF!J21,0)</f>
        <v>0</v>
      </c>
      <c r="J21" s="43">
        <v>280</v>
      </c>
      <c r="K21" s="29"/>
    </row>
    <row r="22" spans="1:11" x14ac:dyDescent="0.2">
      <c r="A22" s="34"/>
      <c r="B22" s="42" t="s">
        <v>24</v>
      </c>
      <c r="C22" s="42"/>
      <c r="D22" s="43">
        <f>IF([1]ESF!D22&lt;[1]ESF!E22,[1]ESF!E22-[1]ESF!D22,0)</f>
        <v>0</v>
      </c>
      <c r="E22" s="43">
        <v>0</v>
      </c>
      <c r="F22" s="33"/>
      <c r="G22" s="42" t="s">
        <v>25</v>
      </c>
      <c r="H22" s="42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8"/>
      <c r="B23" s="39"/>
      <c r="C23" s="40"/>
      <c r="D23" s="41"/>
      <c r="E23" s="41"/>
      <c r="F23" s="33"/>
      <c r="G23" s="42" t="s">
        <v>26</v>
      </c>
      <c r="H23" s="42"/>
      <c r="I23" s="43">
        <v>2906620</v>
      </c>
      <c r="J23" s="43">
        <v>0</v>
      </c>
      <c r="K23" s="29"/>
    </row>
    <row r="24" spans="1:11" x14ac:dyDescent="0.2">
      <c r="A24" s="38"/>
      <c r="B24" s="35" t="s">
        <v>27</v>
      </c>
      <c r="C24" s="35"/>
      <c r="D24" s="36">
        <f>SUM(D26:D34)</f>
        <v>0</v>
      </c>
      <c r="E24" s="36">
        <f>SUM(E26:E34)</f>
        <v>1515106.73</v>
      </c>
      <c r="F24" s="33"/>
      <c r="G24" s="39"/>
      <c r="H24" s="39"/>
      <c r="I24" s="41"/>
      <c r="J24" s="41"/>
      <c r="K24" s="29"/>
    </row>
    <row r="25" spans="1:11" x14ac:dyDescent="0.2">
      <c r="A25" s="38"/>
      <c r="B25" s="39"/>
      <c r="C25" s="40"/>
      <c r="D25" s="41"/>
      <c r="E25" s="41"/>
      <c r="F25" s="33"/>
      <c r="G25" s="45" t="s">
        <v>28</v>
      </c>
      <c r="H25" s="45"/>
      <c r="I25" s="36">
        <f>SUM(I27:I32)</f>
        <v>0</v>
      </c>
      <c r="J25" s="36">
        <f>SUM(J27:J32)</f>
        <v>349692.02</v>
      </c>
      <c r="K25" s="29"/>
    </row>
    <row r="26" spans="1:11" x14ac:dyDescent="0.2">
      <c r="A26" s="34"/>
      <c r="B26" s="42" t="s">
        <v>29</v>
      </c>
      <c r="C26" s="42"/>
      <c r="D26" s="43">
        <f>IF([1]ESF!D29&lt;[1]ESF!E29,[1]ESF!E29-[1]ESF!D29,0)</f>
        <v>0</v>
      </c>
      <c r="E26" s="43">
        <f>IF(D26&gt;0,0,[1]ESF!D29-[1]ESF!E29)</f>
        <v>0</v>
      </c>
      <c r="F26" s="33"/>
      <c r="G26" s="39"/>
      <c r="H26" s="39"/>
      <c r="I26" s="41"/>
      <c r="J26" s="41"/>
      <c r="K26" s="29"/>
    </row>
    <row r="27" spans="1:11" x14ac:dyDescent="0.2">
      <c r="A27" s="34"/>
      <c r="B27" s="42" t="s">
        <v>30</v>
      </c>
      <c r="C27" s="42"/>
      <c r="D27" s="43">
        <f>IF([1]ESF!D30&lt;[1]ESF!E30,[1]ESF!E30-[1]ESF!D30,0)</f>
        <v>0</v>
      </c>
      <c r="E27" s="43">
        <f>IF(D27&gt;0,0,[1]ESF!D30-[1]ESF!E30)</f>
        <v>0</v>
      </c>
      <c r="F27" s="33"/>
      <c r="G27" s="42" t="s">
        <v>31</v>
      </c>
      <c r="H27" s="42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2" t="s">
        <v>32</v>
      </c>
      <c r="C28" s="42"/>
      <c r="D28" s="43">
        <f>IF([1]ESF!D31&lt;[1]ESF!E31,[1]ESF!E31-[1]ESF!D31,0)</f>
        <v>0</v>
      </c>
      <c r="E28" s="43">
        <v>0</v>
      </c>
      <c r="F28" s="33"/>
      <c r="G28" s="42" t="s">
        <v>33</v>
      </c>
      <c r="H28" s="42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x14ac:dyDescent="0.2">
      <c r="A29" s="34"/>
      <c r="B29" s="42" t="s">
        <v>34</v>
      </c>
      <c r="C29" s="42"/>
      <c r="D29" s="43">
        <f>IF([1]ESF!D32&lt;[1]ESF!E32,[1]ESF!E32-[1]ESF!D32,0)</f>
        <v>0</v>
      </c>
      <c r="E29" s="43">
        <v>1515106.73</v>
      </c>
      <c r="F29" s="33"/>
      <c r="G29" s="42" t="s">
        <v>35</v>
      </c>
      <c r="H29" s="42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2" t="s">
        <v>36</v>
      </c>
      <c r="C30" s="42"/>
      <c r="D30" s="43">
        <f>IF([1]ESF!D33&lt;[1]ESF!E33,[1]ESF!E33-[1]ESF!D33,0)</f>
        <v>0</v>
      </c>
      <c r="E30" s="43">
        <v>0</v>
      </c>
      <c r="F30" s="33"/>
      <c r="G30" s="42" t="s">
        <v>37</v>
      </c>
      <c r="H30" s="42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ht="26.1" customHeight="1" x14ac:dyDescent="0.2">
      <c r="A31" s="34"/>
      <c r="B31" s="44" t="s">
        <v>38</v>
      </c>
      <c r="C31" s="44"/>
      <c r="D31" s="43">
        <v>0</v>
      </c>
      <c r="E31" s="43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2" t="s">
        <v>40</v>
      </c>
      <c r="C32" s="42"/>
      <c r="D32" s="43">
        <f>IF([1]ESF!D35&lt;[1]ESF!E35,[1]ESF!E35-[1]ESF!D35,0)</f>
        <v>0</v>
      </c>
      <c r="E32" s="43">
        <f>IF(D32&gt;0,0,[1]ESF!D35-[1]ESF!E35)</f>
        <v>0</v>
      </c>
      <c r="F32" s="33"/>
      <c r="G32" s="42" t="s">
        <v>41</v>
      </c>
      <c r="H32" s="42"/>
      <c r="I32" s="43">
        <f>IF([1]ESF!I34&gt;[1]ESF!J34,[1]ESF!I34-[1]ESF!J34,0)</f>
        <v>0</v>
      </c>
      <c r="J32" s="43">
        <v>349692.02</v>
      </c>
      <c r="K32" s="29"/>
    </row>
    <row r="33" spans="1:13" ht="25.5" customHeight="1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9"/>
      <c r="H33" s="39"/>
      <c r="I33" s="46"/>
      <c r="J33" s="46"/>
      <c r="K33" s="29"/>
    </row>
    <row r="34" spans="1:13" x14ac:dyDescent="0.2">
      <c r="A34" s="34"/>
      <c r="B34" s="42" t="s">
        <v>43</v>
      </c>
      <c r="C34" s="42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56353093.379999995</v>
      </c>
      <c r="J34" s="36">
        <f>J36+J42+J50</f>
        <v>897100.65</v>
      </c>
      <c r="K34" s="29"/>
      <c r="M34" s="37">
        <f>+J34-I34</f>
        <v>-55455992.729999997</v>
      </c>
    </row>
    <row r="35" spans="1:13" x14ac:dyDescent="0.2">
      <c r="A35" s="38"/>
      <c r="B35" s="39"/>
      <c r="C35" s="40"/>
      <c r="D35" s="46"/>
      <c r="E35" s="46"/>
      <c r="F35" s="33"/>
      <c r="G35" s="39"/>
      <c r="H35" s="39"/>
      <c r="I35" s="41"/>
      <c r="J35" s="41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19817377.789999999</v>
      </c>
      <c r="J36" s="36">
        <f>SUM(J38:J40)</f>
        <v>0</v>
      </c>
      <c r="K36" s="29"/>
    </row>
    <row r="37" spans="1:13" x14ac:dyDescent="0.2">
      <c r="A37" s="38"/>
      <c r="B37" s="15"/>
      <c r="C37" s="15"/>
      <c r="D37" s="15"/>
      <c r="E37" s="15"/>
      <c r="F37" s="33"/>
      <c r="G37" s="39"/>
      <c r="H37" s="39"/>
      <c r="I37" s="41"/>
      <c r="J37" s="41"/>
      <c r="K37" s="29"/>
    </row>
    <row r="38" spans="1:13" x14ac:dyDescent="0.2">
      <c r="A38" s="34"/>
      <c r="B38" s="15"/>
      <c r="C38" s="15"/>
      <c r="D38" s="15"/>
      <c r="E38" s="15"/>
      <c r="F38" s="33"/>
      <c r="G38" s="42" t="s">
        <v>46</v>
      </c>
      <c r="H38" s="42"/>
      <c r="I38" s="43">
        <v>19817377.789999999</v>
      </c>
      <c r="J38" s="43">
        <v>0</v>
      </c>
      <c r="K38" s="29"/>
    </row>
    <row r="39" spans="1:13" x14ac:dyDescent="0.2">
      <c r="A39" s="38"/>
      <c r="B39" s="15"/>
      <c r="C39" s="15"/>
      <c r="D39" s="15"/>
      <c r="E39" s="15"/>
      <c r="F39" s="33"/>
      <c r="G39" s="42" t="s">
        <v>47</v>
      </c>
      <c r="H39" s="42"/>
      <c r="I39" s="43">
        <f>IF([1]ESF!I45&gt;[1]ESF!J45,[1]ESF!I45-[1]ESF!J45,0)</f>
        <v>0</v>
      </c>
      <c r="J39" s="43">
        <f>IF(I39&gt;0,0,[1]ESF!J45-[1]ESF!I45)</f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2" t="s">
        <v>48</v>
      </c>
      <c r="H40" s="42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9"/>
      <c r="H41" s="39"/>
      <c r="I41" s="41"/>
      <c r="J41" s="41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36535715.589999996</v>
      </c>
      <c r="J42" s="36">
        <f>SUM(J44:J48)</f>
        <v>897100.65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9"/>
      <c r="H43" s="39"/>
      <c r="I43" s="41"/>
      <c r="J43" s="41"/>
      <c r="K43" s="29"/>
    </row>
    <row r="44" spans="1:13" x14ac:dyDescent="0.2">
      <c r="A44" s="34"/>
      <c r="B44" s="15"/>
      <c r="C44" s="15"/>
      <c r="D44" s="15"/>
      <c r="E44" s="15"/>
      <c r="F44" s="33"/>
      <c r="G44" s="42" t="s">
        <v>50</v>
      </c>
      <c r="H44" s="42"/>
      <c r="I44" s="43">
        <v>36021913.399999999</v>
      </c>
      <c r="J44" s="43"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2" t="s">
        <v>51</v>
      </c>
      <c r="H45" s="42"/>
      <c r="I45" s="43">
        <v>513802.19</v>
      </c>
      <c r="J45" s="43">
        <v>0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2" t="s">
        <v>52</v>
      </c>
      <c r="H46" s="42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2" t="s">
        <v>53</v>
      </c>
      <c r="H47" s="42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">
      <c r="A48" s="38"/>
      <c r="B48" s="15"/>
      <c r="C48" s="15"/>
      <c r="D48" s="15"/>
      <c r="E48" s="15"/>
      <c r="F48" s="33"/>
      <c r="G48" s="42" t="s">
        <v>54</v>
      </c>
      <c r="H48" s="42"/>
      <c r="I48" s="43">
        <f>IF([1]ESF!I54&gt;[1]ESF!J54,[1]ESF!I54-[1]ESF!J54,0)</f>
        <v>0</v>
      </c>
      <c r="J48" s="43">
        <v>897100.65</v>
      </c>
      <c r="K48" s="29"/>
    </row>
    <row r="49" spans="1:11" x14ac:dyDescent="0.2">
      <c r="A49" s="34"/>
      <c r="B49" s="15"/>
      <c r="C49" s="15"/>
      <c r="D49" s="15"/>
      <c r="E49" s="15"/>
      <c r="F49" s="33"/>
      <c r="G49" s="39"/>
      <c r="H49" s="39"/>
      <c r="I49" s="41"/>
      <c r="J49" s="41"/>
      <c r="K49" s="29"/>
    </row>
    <row r="50" spans="1:11" ht="26.1" customHeight="1" x14ac:dyDescent="0.2">
      <c r="A50" s="38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1" x14ac:dyDescent="0.2">
      <c r="A51" s="34"/>
      <c r="B51" s="15"/>
      <c r="C51" s="15"/>
      <c r="D51" s="15"/>
      <c r="E51" s="15"/>
      <c r="F51" s="33"/>
      <c r="G51" s="39"/>
      <c r="H51" s="39"/>
      <c r="I51" s="41"/>
      <c r="J51" s="41"/>
      <c r="K51" s="29"/>
    </row>
    <row r="52" spans="1:11" x14ac:dyDescent="0.2">
      <c r="A52" s="34"/>
      <c r="B52" s="15"/>
      <c r="C52" s="15"/>
      <c r="D52" s="15"/>
      <c r="E52" s="15"/>
      <c r="F52" s="33"/>
      <c r="G52" s="42" t="s">
        <v>56</v>
      </c>
      <c r="H52" s="42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f>IF([1]ESF!I59&gt;[1]ESF!J59,[1]ESF!I59-[1]ESF!J59,0)</f>
        <v>0</v>
      </c>
      <c r="J53" s="51">
        <f>IF(I53&gt;0,0,[1]ESF!J59-[1]ESF!I59)</f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5"/>
      <c r="C55" s="58"/>
      <c r="D55" s="59"/>
      <c r="E55" s="60"/>
      <c r="F55" s="60"/>
      <c r="H55" s="61"/>
      <c r="I55" s="59"/>
      <c r="J55" s="60"/>
      <c r="K55" s="60"/>
    </row>
    <row r="56" spans="1:11" ht="6" customHeight="1" x14ac:dyDescent="0.2">
      <c r="B56" s="58"/>
      <c r="C56" s="59"/>
      <c r="D56" s="60"/>
      <c r="E56" s="60"/>
      <c r="G56" s="62"/>
      <c r="H56" s="63"/>
      <c r="I56" s="60"/>
      <c r="J56" s="60"/>
    </row>
    <row r="57" spans="1:11" ht="15" customHeight="1" x14ac:dyDescent="0.2">
      <c r="B57" s="64" t="s">
        <v>58</v>
      </c>
      <c r="C57" s="64"/>
      <c r="D57" s="64"/>
      <c r="E57" s="64"/>
      <c r="F57" s="64"/>
      <c r="G57" s="64"/>
      <c r="H57" s="64"/>
      <c r="I57" s="64"/>
      <c r="J57" s="64"/>
    </row>
    <row r="58" spans="1:11" ht="9.75" customHeight="1" x14ac:dyDescent="0.2">
      <c r="B58" s="58"/>
      <c r="C58" s="59"/>
      <c r="D58" s="60"/>
      <c r="E58" s="60"/>
      <c r="G58" s="62"/>
      <c r="H58" s="63"/>
      <c r="I58" s="60"/>
      <c r="J58" s="60"/>
    </row>
    <row r="59" spans="1:11" ht="50.1" customHeight="1" x14ac:dyDescent="0.2">
      <c r="B59" s="58"/>
      <c r="C59" s="65"/>
      <c r="D59" s="66"/>
      <c r="E59" s="60"/>
      <c r="G59" s="67"/>
      <c r="H59" s="68"/>
      <c r="I59" s="60"/>
      <c r="J59" s="60"/>
    </row>
    <row r="60" spans="1:11" ht="14.1" customHeight="1" x14ac:dyDescent="0.2">
      <c r="B60" s="69"/>
      <c r="C60" s="70" t="s">
        <v>59</v>
      </c>
      <c r="D60" s="70"/>
      <c r="E60" s="60"/>
      <c r="F60" s="60"/>
      <c r="G60" s="71" t="s">
        <v>60</v>
      </c>
      <c r="H60" s="71"/>
      <c r="I60" s="40"/>
      <c r="J60" s="60"/>
    </row>
    <row r="61" spans="1:11" ht="14.1" customHeight="1" x14ac:dyDescent="0.2">
      <c r="B61" s="72"/>
      <c r="C61" s="73" t="s">
        <v>61</v>
      </c>
      <c r="D61" s="73"/>
      <c r="E61" s="74"/>
      <c r="F61" s="74"/>
      <c r="G61" s="75" t="s">
        <v>62</v>
      </c>
      <c r="H61" s="75"/>
      <c r="I61" s="40"/>
      <c r="J61" s="60"/>
    </row>
    <row r="62" spans="1:11" x14ac:dyDescent="0.2">
      <c r="A62" s="76"/>
      <c r="F62" s="33"/>
    </row>
  </sheetData>
  <sheetProtection formatCells="0" selectLockedCells="1"/>
  <mergeCells count="62">
    <mergeCell ref="G53:H53"/>
    <mergeCell ref="B57:J57"/>
    <mergeCell ref="C60:D60"/>
    <mergeCell ref="G60:H60"/>
    <mergeCell ref="C61:D61"/>
    <mergeCell ref="G61:H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rintOptions horizontalCentered="1" verticalCentered="1"/>
  <pageMargins left="0" right="0" top="0.25" bottom="0.59055118110236227" header="0" footer="0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2017-08-24T18:44:34Z</dcterms:created>
  <dcterms:modified xsi:type="dcterms:W3CDTF">2017-08-24T18:45:02Z</dcterms:modified>
</cp:coreProperties>
</file>