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pagina utl\"/>
    </mc:Choice>
  </mc:AlternateContent>
  <bookViews>
    <workbookView xWindow="0" yWindow="0" windowWidth="20490" windowHeight="6855"/>
  </bookViews>
  <sheets>
    <sheet name="I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SE">#REF!</definedName>
    <definedName name="_xlnm.Database">[6]REPORTO!#REF!</definedName>
    <definedName name="cba">[3]TOTAL!#REF!</definedName>
    <definedName name="EAE">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" i="1" l="1"/>
  <c r="W32" i="1"/>
  <c r="Z31" i="1"/>
  <c r="V31" i="1"/>
  <c r="B31" i="1"/>
  <c r="Z30" i="1"/>
  <c r="Y30" i="1"/>
  <c r="V30" i="1"/>
  <c r="B30" i="1"/>
  <c r="Z29" i="1"/>
  <c r="Y29" i="1"/>
  <c r="V29" i="1"/>
  <c r="B29" i="1"/>
  <c r="Z28" i="1"/>
  <c r="Y28" i="1"/>
  <c r="V28" i="1"/>
  <c r="B28" i="1"/>
  <c r="Z27" i="1"/>
  <c r="Y27" i="1"/>
  <c r="V27" i="1"/>
  <c r="S27" i="1"/>
  <c r="B27" i="1"/>
  <c r="Z26" i="1"/>
  <c r="V26" i="1"/>
  <c r="Y26" i="1" s="1"/>
  <c r="B26" i="1"/>
  <c r="Z25" i="1"/>
  <c r="V25" i="1"/>
  <c r="Y25" i="1" s="1"/>
  <c r="B25" i="1"/>
  <c r="Z24" i="1"/>
  <c r="V24" i="1"/>
  <c r="Y24" i="1" s="1"/>
  <c r="S24" i="1"/>
  <c r="B24" i="1"/>
  <c r="Z23" i="1"/>
  <c r="V23" i="1"/>
  <c r="Y23" i="1" s="1"/>
  <c r="B23" i="1"/>
  <c r="Z22" i="1"/>
  <c r="V22" i="1"/>
  <c r="Y22" i="1" s="1"/>
  <c r="B22" i="1"/>
  <c r="Z21" i="1"/>
  <c r="V21" i="1"/>
  <c r="Y21" i="1" s="1"/>
  <c r="B21" i="1"/>
  <c r="Z20" i="1"/>
  <c r="V20" i="1"/>
  <c r="Y20" i="1" s="1"/>
  <c r="B20" i="1"/>
  <c r="Z19" i="1"/>
  <c r="V19" i="1"/>
  <c r="Y19" i="1" s="1"/>
  <c r="S19" i="1"/>
  <c r="B19" i="1"/>
  <c r="Z18" i="1"/>
  <c r="V18" i="1"/>
  <c r="Y18" i="1" s="1"/>
  <c r="B18" i="1"/>
  <c r="Z17" i="1"/>
  <c r="V17" i="1"/>
  <c r="Y17" i="1" s="1"/>
  <c r="B17" i="1"/>
  <c r="Z16" i="1"/>
  <c r="V16" i="1"/>
  <c r="Y16" i="1" s="1"/>
  <c r="S16" i="1"/>
  <c r="B16" i="1"/>
  <c r="Z15" i="1"/>
  <c r="Y15" i="1"/>
  <c r="V15" i="1"/>
  <c r="S15" i="1"/>
  <c r="B15" i="1"/>
  <c r="Z14" i="1"/>
  <c r="V14" i="1"/>
  <c r="Y14" i="1" s="1"/>
  <c r="S14" i="1"/>
  <c r="B14" i="1"/>
  <c r="Z13" i="1"/>
  <c r="V13" i="1"/>
  <c r="Y13" i="1" s="1"/>
  <c r="S13" i="1"/>
  <c r="B13" i="1"/>
  <c r="Z12" i="1"/>
  <c r="V12" i="1"/>
  <c r="Y12" i="1" s="1"/>
  <c r="B12" i="1"/>
  <c r="Z11" i="1"/>
  <c r="V11" i="1"/>
  <c r="Y11" i="1" s="1"/>
  <c r="B11" i="1"/>
  <c r="Z10" i="1"/>
  <c r="V10" i="1"/>
  <c r="V32" i="1" s="1"/>
  <c r="B10" i="1"/>
  <c r="Y10" i="1" l="1"/>
</calcChain>
</file>

<file path=xl/sharedStrings.xml><?xml version="1.0" encoding="utf-8"?>
<sst xmlns="http://schemas.openxmlformats.org/spreadsheetml/2006/main" count="327" uniqueCount="163">
  <si>
    <t xml:space="preserve">RESULTADO EVALUACION AL DESEMPEÑO </t>
  </si>
  <si>
    <t>Del 1 de Enero al 31  de Diciembre  2020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</si>
  <si>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</si>
  <si>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</si>
  <si>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</si>
  <si>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</si>
  <si>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</si>
  <si>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</si>
  <si>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</si>
  <si>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</si>
  <si>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</si>
  <si>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</si>
  <si>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</si>
  <si>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</si>
  <si>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</si>
  <si>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</si>
  <si>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</si>
  <si>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</si>
  <si>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</si>
  <si>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</si>
  <si>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</si>
  <si>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</si>
  <si>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</si>
  <si>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</si>
  <si>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</si>
  <si>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</si>
  <si>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</si>
  <si>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</si>
  <si>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</si>
  <si>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</si>
  <si>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</si>
  <si>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</si>
  <si>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</si>
  <si>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</si>
  <si>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</si>
  <si>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 xml:space="preserve"> G1034</t>
  </si>
  <si>
    <t>III. - Guanajuato Educado</t>
  </si>
  <si>
    <t>II EDUCACIÓN PARA LA VIDA</t>
  </si>
  <si>
    <t>03</t>
  </si>
  <si>
    <t>02.06</t>
  </si>
  <si>
    <t>02.05.04</t>
  </si>
  <si>
    <t>G1034</t>
  </si>
  <si>
    <t>C0601</t>
  </si>
  <si>
    <t>N/A  MIR</t>
  </si>
  <si>
    <t xml:space="preserve"> G1146</t>
  </si>
  <si>
    <t>04</t>
  </si>
  <si>
    <t>02.07</t>
  </si>
  <si>
    <t>02.05.05</t>
  </si>
  <si>
    <t>G1146</t>
  </si>
  <si>
    <t>C0101</t>
  </si>
  <si>
    <t xml:space="preserve"> G1154</t>
  </si>
  <si>
    <t>05</t>
  </si>
  <si>
    <t>02.08</t>
  </si>
  <si>
    <t>02.05.06</t>
  </si>
  <si>
    <t>G1154</t>
  </si>
  <si>
    <t xml:space="preserve"> G1265</t>
  </si>
  <si>
    <t>16</t>
  </si>
  <si>
    <t>02.19</t>
  </si>
  <si>
    <t>02.05.17</t>
  </si>
  <si>
    <t>G1265</t>
  </si>
  <si>
    <t>C1212</t>
  </si>
  <si>
    <t>Porcentaje de procesos educativos certificados y/o programas educativos acreditados</t>
  </si>
  <si>
    <t>Componente</t>
  </si>
  <si>
    <t>Porcentaje</t>
  </si>
  <si>
    <t>Eficacia</t>
  </si>
  <si>
    <t>Anual</t>
  </si>
  <si>
    <t>(Procesos y/o programas educativos certificados y/o acreditados/Procesos y/o programas educativos programados a ser certificados y/o acreditados) * 100</t>
  </si>
  <si>
    <t xml:space="preserve"> G2025</t>
  </si>
  <si>
    <t>02.05.03</t>
  </si>
  <si>
    <t>G2025</t>
  </si>
  <si>
    <t>Porcentaje de becas y apoyos otorgados</t>
  </si>
  <si>
    <t>Cuatrimestral</t>
  </si>
  <si>
    <t>(Becas y apoyos otorgados./Becas y apoyos programados a otorgar.)</t>
  </si>
  <si>
    <t xml:space="preserve"> P0439</t>
  </si>
  <si>
    <t>06</t>
  </si>
  <si>
    <t>02.09</t>
  </si>
  <si>
    <t>02.05.07</t>
  </si>
  <si>
    <t>P0439</t>
  </si>
  <si>
    <t>C0201</t>
  </si>
  <si>
    <t xml:space="preserve">Porcentaje de alumnos atendidos </t>
  </si>
  <si>
    <t>Eficiencia</t>
  </si>
  <si>
    <t>(Número de alumnos atendidos /Número de alumnos proyectados a atender) * 100</t>
  </si>
  <si>
    <t xml:space="preserve"> P0440</t>
  </si>
  <si>
    <t>07</t>
  </si>
  <si>
    <t>02.10</t>
  </si>
  <si>
    <t>02.05.08</t>
  </si>
  <si>
    <t>P0440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</si>
  <si>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</si>
  <si>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</si>
  <si>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 xml:space="preserve"> P0441</t>
  </si>
  <si>
    <t>15</t>
  </si>
  <si>
    <t>02.18</t>
  </si>
  <si>
    <t>02.05.16</t>
  </si>
  <si>
    <t>P0441</t>
  </si>
  <si>
    <t>Porcentaje de docentes y directivos fortalecidos con alguna acción formativa o laboral</t>
  </si>
  <si>
    <t>(Docentes y directivos fortalecidos con alguna acción formativa o laboral/Docentes y directivos programados a ser fortalecidos con alguna acción formativa o laboral) * 100</t>
  </si>
  <si>
    <t xml:space="preserve"> P0442</t>
  </si>
  <si>
    <t>08</t>
  </si>
  <si>
    <t>02.11</t>
  </si>
  <si>
    <t>02.05.09</t>
  </si>
  <si>
    <t>P0442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</si>
  <si>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</si>
  <si>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</si>
  <si>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 xml:space="preserve"> P0443</t>
  </si>
  <si>
    <t>P0443</t>
  </si>
  <si>
    <t>Porcentaje de estudiantes  participando en cursos, actividades y talleres complementarias para el  desarrollo integral</t>
  </si>
  <si>
    <t xml:space="preserve"> P0445</t>
  </si>
  <si>
    <t>18</t>
  </si>
  <si>
    <t>02.21</t>
  </si>
  <si>
    <t>02.05.19</t>
  </si>
  <si>
    <t>P0445</t>
  </si>
  <si>
    <t>Porcentaje de alumnos atendidos en programas de disciplinas emergentes o áreas estratégicas</t>
  </si>
  <si>
    <t xml:space="preserve">Alumnos atendidos en programas de disciplinas emergentes o áreas estratégicas/Alumnos programados a ser atendidos en programas de disciplinas emergentes o áreas estratégicas. </t>
  </si>
  <si>
    <t xml:space="preserve"> P0446</t>
  </si>
  <si>
    <t>02.05.21</t>
  </si>
  <si>
    <t>P0446</t>
  </si>
  <si>
    <t>Porcentaje de aciones para el cumplimiento del protocolo investigación aplicada</t>
  </si>
  <si>
    <t>Proyectos de investigación</t>
  </si>
  <si>
    <t xml:space="preserve"> P0447</t>
  </si>
  <si>
    <t>P0447</t>
  </si>
  <si>
    <t>Porcentaje de aciones para la divulgación del conocimineto cientifico, académico y tecnológico.</t>
  </si>
  <si>
    <t>Personas participantes</t>
  </si>
  <si>
    <t xml:space="preserve"> P0448</t>
  </si>
  <si>
    <t>17</t>
  </si>
  <si>
    <t>02.20</t>
  </si>
  <si>
    <t>02.05.18</t>
  </si>
  <si>
    <t>P0448</t>
  </si>
  <si>
    <t>C0301</t>
  </si>
  <si>
    <t>Porcentaje de alumnos atendidos con acciones de fortalecimiento</t>
  </si>
  <si>
    <t xml:space="preserve">Alumnos atendidos con acciones  de fortalecimiento  para la vinculación con el entorno/Alumnos programados para ser atendidos con acciones de fortalecimiento para la vinculación con el entorno. </t>
  </si>
  <si>
    <t xml:space="preserve"> P0450</t>
  </si>
  <si>
    <t>14</t>
  </si>
  <si>
    <t>02.17</t>
  </si>
  <si>
    <t>02.05.15</t>
  </si>
  <si>
    <t>P0450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</si>
  <si>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</si>
  <si>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</si>
  <si>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 xml:space="preserve"> P2437</t>
  </si>
  <si>
    <t>P2437</t>
  </si>
  <si>
    <t xml:space="preserve"> P2749</t>
  </si>
  <si>
    <t>02</t>
  </si>
  <si>
    <t>02.05</t>
  </si>
  <si>
    <t>P2749</t>
  </si>
  <si>
    <t>C1101</t>
  </si>
  <si>
    <t xml:space="preserve"> P2782</t>
  </si>
  <si>
    <t>P2782</t>
  </si>
  <si>
    <t>Porcentaje de necesidades de infraestructura y equipamiento atendidas</t>
  </si>
  <si>
    <t>(Necesidades de infraestructura y equipamiento atendidas/ Necesidades de infraestructura y equipamiento identificadas)*100</t>
  </si>
  <si>
    <t xml:space="preserve"> P2848</t>
  </si>
  <si>
    <t>P2848</t>
  </si>
  <si>
    <t>Docentes y directivos programados a ser fortalecidos con alguna acción formativa o laboral</t>
  </si>
  <si>
    <t xml:space="preserve"> P2976</t>
  </si>
  <si>
    <t>P2976</t>
  </si>
  <si>
    <t xml:space="preserve"> P2977</t>
  </si>
  <si>
    <t>P2977</t>
  </si>
  <si>
    <t xml:space="preserve"> Q0592</t>
  </si>
  <si>
    <t>Q0592</t>
  </si>
  <si>
    <t>Colocación de asfalto en el estacionamiento de la UTL Campus II.</t>
  </si>
  <si>
    <t>N/A</t>
  </si>
  <si>
    <t xml:space="preserve">Obra </t>
  </si>
  <si>
    <t>Estacionamiento en Campus II asfaltado.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</si>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</sst>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/>
    <xf numFmtId="0" fontId="4" fillId="3" borderId="1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5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0" fontId="2" fillId="0" borderId="2" xfId="0" applyFont="1" applyBorder="1"/>
    <xf numFmtId="4" fontId="2" fillId="0" borderId="5" xfId="0" applyNumberFormat="1" applyFont="1" applyFill="1" applyBorder="1"/>
    <xf numFmtId="9" fontId="2" fillId="0" borderId="10" xfId="0" applyNumberFormat="1" applyFont="1" applyBorder="1"/>
    <xf numFmtId="9" fontId="2" fillId="0" borderId="6" xfId="0" applyNumberFormat="1" applyFont="1" applyFill="1" applyBorder="1"/>
    <xf numFmtId="9" fontId="2" fillId="3" borderId="0" xfId="2" applyFont="1" applyFill="1" applyBorder="1"/>
    <xf numFmtId="9" fontId="2" fillId="0" borderId="0" xfId="2" applyFont="1" applyBorder="1"/>
    <xf numFmtId="0" fontId="2" fillId="0" borderId="5" xfId="0" applyFont="1" applyFill="1" applyBorder="1" applyAlignment="1">
      <alignment vertical="center" wrapText="1"/>
    </xf>
    <xf numFmtId="43" fontId="5" fillId="3" borderId="5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/>
    <xf numFmtId="43" fontId="2" fillId="3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9" fontId="2" fillId="0" borderId="2" xfId="2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3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9" fontId="2" fillId="0" borderId="2" xfId="0" applyNumberFormat="1" applyFont="1" applyBorder="1"/>
    <xf numFmtId="9" fontId="2" fillId="0" borderId="5" xfId="0" applyNumberFormat="1" applyFont="1" applyFill="1" applyBorder="1"/>
    <xf numFmtId="0" fontId="5" fillId="0" borderId="0" xfId="0" applyFont="1"/>
    <xf numFmtId="0" fontId="5" fillId="0" borderId="0" xfId="0" applyFont="1" applyFill="1"/>
    <xf numFmtId="0" fontId="5" fillId="3" borderId="1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4" fontId="5" fillId="0" borderId="8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" fontId="2" fillId="0" borderId="0" xfId="0" applyNumberFormat="1" applyFont="1"/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E884G1CJ/LGCG-CONAC-2DO%20TRIMESTRE%20(00000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0-3012-C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PPI"/>
      <sheetName val="IR"/>
      <sheetName val="EB"/>
      <sheetName val="CBPE"/>
      <sheetName val="MPAS"/>
      <sheetName val="DGF"/>
      <sheetName val="RBM"/>
      <sheetName val="RBI"/>
      <sheetName val="OTL"/>
      <sheetName val="ANEXO RBM"/>
      <sheetName val="ANEXO R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E10" t="str">
            <v>G1034</v>
          </cell>
          <cell r="H10">
            <v>46174646.82</v>
          </cell>
        </row>
        <row r="11">
          <cell r="E11" t="str">
            <v>G1146</v>
          </cell>
          <cell r="H11">
            <v>1397799.52</v>
          </cell>
        </row>
        <row r="12">
          <cell r="E12" t="str">
            <v>G1154</v>
          </cell>
          <cell r="H12">
            <v>6404442.6299999999</v>
          </cell>
        </row>
        <row r="13">
          <cell r="E13" t="str">
            <v>G1265</v>
          </cell>
          <cell r="H13">
            <v>1174582.97</v>
          </cell>
        </row>
        <row r="14">
          <cell r="E14" t="str">
            <v>G2025</v>
          </cell>
          <cell r="H14">
            <v>1840941.86</v>
          </cell>
        </row>
        <row r="15">
          <cell r="E15" t="str">
            <v>P0439</v>
          </cell>
          <cell r="H15">
            <v>60954394.899999999</v>
          </cell>
        </row>
        <row r="16">
          <cell r="E16" t="str">
            <v>P0440</v>
          </cell>
          <cell r="H16">
            <v>207121.78</v>
          </cell>
        </row>
        <row r="17">
          <cell r="E17" t="str">
            <v>P0441</v>
          </cell>
          <cell r="H17">
            <v>904268.69</v>
          </cell>
        </row>
        <row r="18">
          <cell r="E18" t="str">
            <v>P0442</v>
          </cell>
          <cell r="H18">
            <v>8612319.5099999998</v>
          </cell>
        </row>
        <row r="19">
          <cell r="E19" t="str">
            <v>P0443</v>
          </cell>
          <cell r="H19">
            <v>2041247.75</v>
          </cell>
        </row>
        <row r="20">
          <cell r="E20" t="str">
            <v>P0445</v>
          </cell>
          <cell r="H20">
            <v>1781478.68</v>
          </cell>
        </row>
        <row r="21">
          <cell r="E21" t="str">
            <v>P0446</v>
          </cell>
          <cell r="H21">
            <v>3900352.2</v>
          </cell>
        </row>
        <row r="22">
          <cell r="E22" t="str">
            <v>P0447</v>
          </cell>
          <cell r="H22">
            <v>108600.18</v>
          </cell>
        </row>
        <row r="23">
          <cell r="E23" t="str">
            <v>P0448</v>
          </cell>
          <cell r="H23">
            <v>7608509.1799999997</v>
          </cell>
        </row>
        <row r="24">
          <cell r="E24" t="str">
            <v>P0450</v>
          </cell>
          <cell r="H24">
            <v>255910.99</v>
          </cell>
        </row>
        <row r="25">
          <cell r="E25" t="str">
            <v>P2437</v>
          </cell>
          <cell r="H25">
            <v>221880.19</v>
          </cell>
        </row>
        <row r="26">
          <cell r="E26" t="str">
            <v>P2749</v>
          </cell>
          <cell r="H26">
            <v>7051309.0599999996</v>
          </cell>
        </row>
        <row r="27">
          <cell r="E27" t="str">
            <v>P2782</v>
          </cell>
          <cell r="H27">
            <v>1235238.99</v>
          </cell>
        </row>
        <row r="28">
          <cell r="E28" t="str">
            <v>P2848</v>
          </cell>
          <cell r="H28">
            <v>103766.22</v>
          </cell>
        </row>
        <row r="29">
          <cell r="E29" t="str">
            <v>P2976</v>
          </cell>
          <cell r="H29">
            <v>334132.45</v>
          </cell>
        </row>
        <row r="30">
          <cell r="E30" t="str">
            <v>P2977</v>
          </cell>
          <cell r="H30">
            <v>158055.96</v>
          </cell>
        </row>
        <row r="31">
          <cell r="E31" t="str">
            <v>Q0592</v>
          </cell>
          <cell r="H31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Admvas 1 (2)"/>
      <sheetName val="EA"/>
      <sheetName val="ESF"/>
      <sheetName val="ECSF"/>
      <sheetName val="EAA"/>
      <sheetName val="EADOP"/>
      <sheetName val="EVHP"/>
      <sheetName val="EFE"/>
      <sheetName val="IPC"/>
      <sheetName val="EAI"/>
      <sheetName val="CtasAdmvas 1"/>
      <sheetName val="CtasAdmvas 2"/>
      <sheetName val="CtasAdmvas 3"/>
      <sheetName val="COG"/>
      <sheetName val="CTG"/>
      <sheetName val="CFF"/>
      <sheetName val="EN"/>
      <sheetName val="ID"/>
      <sheetName val="GCP"/>
      <sheetName val="PPI"/>
      <sheetName val="IR"/>
      <sheetName val="FF"/>
      <sheetName val="IPF"/>
      <sheetName val="RBM"/>
      <sheetName val="RBM 1"/>
      <sheetName val="RBI"/>
      <sheetName val="RBI 1"/>
      <sheetName val="MPAS"/>
      <sheetName val="RCB"/>
      <sheetName val="DGF"/>
      <sheetName val="REB"/>
      <sheetName val="IA"/>
      <sheetName val="CtasAdmvas 1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C34"/>
  <sheetViews>
    <sheetView tabSelected="1" topLeftCell="G1" workbookViewId="0">
      <selection activeCell="P51" sqref="P51"/>
    </sheetView>
  </sheetViews>
  <sheetFormatPr baseColWidth="10" defaultRowHeight="12.75" x14ac:dyDescent="0.2"/>
  <cols>
    <col min="1" max="1" width="12" style="1"/>
    <col min="2" max="2" width="15.83203125" style="2" customWidth="1"/>
    <col min="3" max="3" width="24" style="1" customWidth="1"/>
    <col min="4" max="4" width="29.5" style="1" customWidth="1"/>
    <col min="5" max="5" width="6.33203125" style="1" customWidth="1"/>
    <col min="6" max="6" width="8.6640625" style="1" customWidth="1"/>
    <col min="7" max="7" width="12.5" style="1" customWidth="1"/>
    <col min="8" max="8" width="8.6640625" style="1" customWidth="1"/>
    <col min="9" max="9" width="8.83203125" style="1" customWidth="1"/>
    <col min="10" max="10" width="30.5" style="1" customWidth="1"/>
    <col min="11" max="14" width="14.83203125" style="1" customWidth="1"/>
    <col min="15" max="15" width="13.33203125" style="1" customWidth="1"/>
    <col min="16" max="16" width="40.5" style="1" customWidth="1"/>
    <col min="17" max="17" width="12.6640625" style="4" customWidth="1"/>
    <col min="18" max="21" width="12" style="1"/>
    <col min="22" max="22" width="17.5" style="1" customWidth="1"/>
    <col min="23" max="23" width="16.5" style="1" customWidth="1"/>
    <col min="24" max="24" width="16" style="1" customWidth="1"/>
    <col min="25" max="16384" width="12" style="1"/>
  </cols>
  <sheetData>
    <row r="1" spans="1:29" x14ac:dyDescent="0.2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9" x14ac:dyDescent="0.2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9" x14ac:dyDescent="0.2"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9" s="4" customFormat="1" x14ac:dyDescent="0.2"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9" s="4" customFormat="1" x14ac:dyDescent="0.2">
      <c r="B5" s="2"/>
      <c r="E5" s="6" t="s">
        <v>2</v>
      </c>
      <c r="F5" s="7" t="s">
        <v>3</v>
      </c>
      <c r="G5" s="7"/>
      <c r="H5" s="8"/>
      <c r="I5" s="7"/>
      <c r="J5" s="7"/>
      <c r="K5" s="7"/>
      <c r="L5" s="7"/>
      <c r="M5" s="9"/>
      <c r="N5" s="9"/>
      <c r="O5" s="10"/>
      <c r="P5" s="5"/>
    </row>
    <row r="6" spans="1:29" s="4" customFormat="1" x14ac:dyDescent="0.2"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9" x14ac:dyDescent="0.2">
      <c r="C7" s="11" t="s">
        <v>4</v>
      </c>
      <c r="D7" s="12"/>
      <c r="E7" s="13" t="s">
        <v>5</v>
      </c>
      <c r="F7" s="14"/>
      <c r="G7" s="14"/>
      <c r="H7" s="14"/>
      <c r="I7" s="15"/>
      <c r="J7" s="16" t="s">
        <v>6</v>
      </c>
      <c r="K7" s="16"/>
      <c r="L7" s="16"/>
      <c r="M7" s="16"/>
      <c r="N7" s="16"/>
      <c r="O7" s="16"/>
      <c r="P7" s="16"/>
      <c r="Q7" s="16" t="s">
        <v>7</v>
      </c>
      <c r="R7" s="16"/>
      <c r="S7" s="16"/>
      <c r="T7" s="16"/>
      <c r="U7" s="16"/>
      <c r="V7" s="16" t="s">
        <v>8</v>
      </c>
      <c r="W7" s="16"/>
      <c r="X7" s="16"/>
      <c r="Y7" s="16"/>
      <c r="Z7" s="16"/>
    </row>
    <row r="8" spans="1:29" x14ac:dyDescent="0.2">
      <c r="C8" s="17" t="s">
        <v>9</v>
      </c>
      <c r="D8" s="17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8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9" t="s">
        <v>22</v>
      </c>
      <c r="Q8" s="19" t="s">
        <v>23</v>
      </c>
      <c r="R8" s="19" t="s">
        <v>24</v>
      </c>
      <c r="S8" s="19" t="s">
        <v>25</v>
      </c>
      <c r="T8" s="20" t="s">
        <v>26</v>
      </c>
      <c r="U8" s="21"/>
      <c r="V8" s="19" t="s">
        <v>27</v>
      </c>
      <c r="W8" s="19" t="s">
        <v>28</v>
      </c>
      <c r="X8" s="19" t="s">
        <v>29</v>
      </c>
      <c r="Y8" s="20" t="s">
        <v>30</v>
      </c>
      <c r="Z8" s="21"/>
    </row>
    <row r="9" spans="1:29" ht="25.5" x14ac:dyDescent="0.2">
      <c r="C9" s="22"/>
      <c r="D9" s="22"/>
      <c r="E9" s="23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6" t="s">
        <v>31</v>
      </c>
      <c r="U9" s="26" t="s">
        <v>32</v>
      </c>
      <c r="V9" s="25"/>
      <c r="W9" s="25"/>
      <c r="X9" s="25"/>
      <c r="Y9" s="26" t="s">
        <v>33</v>
      </c>
      <c r="Z9" s="26" t="s">
        <v>34</v>
      </c>
    </row>
    <row r="10" spans="1:29" ht="25.5" x14ac:dyDescent="0.2">
      <c r="A10" s="1" t="s">
        <v>35</v>
      </c>
      <c r="B10" s="27" t="str">
        <f>+[1]PPI!E10</f>
        <v>G1034</v>
      </c>
      <c r="C10" s="28" t="s">
        <v>36</v>
      </c>
      <c r="D10" s="28" t="s">
        <v>37</v>
      </c>
      <c r="E10" s="29" t="s">
        <v>38</v>
      </c>
      <c r="F10" s="30" t="s">
        <v>39</v>
      </c>
      <c r="G10" s="30" t="s">
        <v>40</v>
      </c>
      <c r="H10" s="31" t="s">
        <v>41</v>
      </c>
      <c r="I10" s="32" t="s">
        <v>42</v>
      </c>
      <c r="J10" s="28" t="s">
        <v>43</v>
      </c>
      <c r="K10" s="33"/>
      <c r="L10" s="33"/>
      <c r="M10" s="33"/>
      <c r="N10" s="33"/>
      <c r="O10" s="33"/>
      <c r="P10" s="33"/>
      <c r="Q10" s="34"/>
      <c r="R10" s="35"/>
      <c r="S10" s="35"/>
      <c r="T10" s="36"/>
      <c r="U10" s="37"/>
      <c r="V10" s="38">
        <f>+[1]PPI!H10</f>
        <v>46174646.82</v>
      </c>
      <c r="W10" s="38">
        <v>61815685.289999999</v>
      </c>
      <c r="X10" s="38">
        <v>53393028.420000002</v>
      </c>
      <c r="Y10" s="39">
        <f>+X10/V10</f>
        <v>1.156327814008822</v>
      </c>
      <c r="Z10" s="40">
        <f>+X10/W10</f>
        <v>0.86374563623316258</v>
      </c>
      <c r="AB10" s="41"/>
      <c r="AC10" s="42"/>
    </row>
    <row r="11" spans="1:29" ht="25.5" x14ac:dyDescent="0.2">
      <c r="A11" s="1" t="s">
        <v>44</v>
      </c>
      <c r="B11" s="27" t="str">
        <f>+[1]PPI!E11</f>
        <v>G1146</v>
      </c>
      <c r="C11" s="28" t="s">
        <v>36</v>
      </c>
      <c r="D11" s="28" t="s">
        <v>37</v>
      </c>
      <c r="E11" s="29" t="s">
        <v>45</v>
      </c>
      <c r="F11" s="30" t="s">
        <v>46</v>
      </c>
      <c r="G11" s="30" t="s">
        <v>47</v>
      </c>
      <c r="H11" s="43" t="s">
        <v>48</v>
      </c>
      <c r="I11" s="32" t="s">
        <v>49</v>
      </c>
      <c r="J11" s="28" t="s">
        <v>43</v>
      </c>
      <c r="K11" s="44"/>
      <c r="L11" s="44"/>
      <c r="M11" s="44"/>
      <c r="N11" s="44"/>
      <c r="O11" s="44"/>
      <c r="P11" s="44"/>
      <c r="Q11" s="34"/>
      <c r="R11" s="35"/>
      <c r="S11" s="35"/>
      <c r="T11" s="36"/>
      <c r="U11" s="37"/>
      <c r="V11" s="38">
        <f>+[1]PPI!H11</f>
        <v>1397799.52</v>
      </c>
      <c r="W11" s="38">
        <v>2424595.92</v>
      </c>
      <c r="X11" s="38">
        <v>2023362.9</v>
      </c>
      <c r="Y11" s="39">
        <f t="shared" ref="Y11:Y30" si="0">+X11/V11</f>
        <v>1.4475344075093115</v>
      </c>
      <c r="Z11" s="40">
        <f t="shared" ref="Z11:Z31" si="1">+X11/W11</f>
        <v>0.83451550970192179</v>
      </c>
      <c r="AB11" s="41"/>
      <c r="AC11" s="42"/>
    </row>
    <row r="12" spans="1:29" ht="25.5" x14ac:dyDescent="0.2">
      <c r="A12" s="1" t="s">
        <v>50</v>
      </c>
      <c r="B12" s="27" t="str">
        <f>+[1]PPI!E12</f>
        <v>G1154</v>
      </c>
      <c r="C12" s="28" t="s">
        <v>36</v>
      </c>
      <c r="D12" s="28" t="s">
        <v>37</v>
      </c>
      <c r="E12" s="29" t="s">
        <v>51</v>
      </c>
      <c r="F12" s="30" t="s">
        <v>52</v>
      </c>
      <c r="G12" s="30" t="s">
        <v>53</v>
      </c>
      <c r="H12" s="43" t="s">
        <v>54</v>
      </c>
      <c r="I12" s="32" t="s">
        <v>49</v>
      </c>
      <c r="J12" s="28" t="s">
        <v>43</v>
      </c>
      <c r="K12" s="44"/>
      <c r="L12" s="44"/>
      <c r="M12" s="44"/>
      <c r="N12" s="44"/>
      <c r="O12" s="44"/>
      <c r="P12" s="44"/>
      <c r="Q12" s="35"/>
      <c r="R12" s="35"/>
      <c r="S12" s="35"/>
      <c r="T12" s="35"/>
      <c r="U12" s="45"/>
      <c r="V12" s="38">
        <f>+[1]PPI!H12</f>
        <v>6404442.6299999999</v>
      </c>
      <c r="W12" s="38">
        <v>13960770.98</v>
      </c>
      <c r="X12" s="38">
        <v>10048231.67</v>
      </c>
      <c r="Y12" s="39">
        <f t="shared" si="0"/>
        <v>1.5689470966500016</v>
      </c>
      <c r="Z12" s="40">
        <f t="shared" si="1"/>
        <v>0.71974761883816818</v>
      </c>
      <c r="AB12" s="41"/>
      <c r="AC12" s="42"/>
    </row>
    <row r="13" spans="1:29" ht="51" x14ac:dyDescent="0.2">
      <c r="A13" s="1" t="s">
        <v>55</v>
      </c>
      <c r="B13" s="27" t="str">
        <f>+[1]PPI!E13</f>
        <v>G1265</v>
      </c>
      <c r="C13" s="28" t="s">
        <v>36</v>
      </c>
      <c r="D13" s="28" t="s">
        <v>37</v>
      </c>
      <c r="E13" s="29" t="s">
        <v>56</v>
      </c>
      <c r="F13" s="30" t="s">
        <v>57</v>
      </c>
      <c r="G13" s="30" t="s">
        <v>58</v>
      </c>
      <c r="H13" s="43" t="s">
        <v>59</v>
      </c>
      <c r="I13" s="32" t="s">
        <v>60</v>
      </c>
      <c r="J13" s="46" t="s">
        <v>61</v>
      </c>
      <c r="K13" s="28" t="s">
        <v>62</v>
      </c>
      <c r="L13" s="28" t="s">
        <v>63</v>
      </c>
      <c r="M13" s="28" t="s">
        <v>64</v>
      </c>
      <c r="N13" s="28" t="s">
        <v>65</v>
      </c>
      <c r="O13" s="28" t="s">
        <v>63</v>
      </c>
      <c r="P13" s="46" t="s">
        <v>66</v>
      </c>
      <c r="Q13" s="47">
        <v>27</v>
      </c>
      <c r="R13" s="47">
        <v>27</v>
      </c>
      <c r="S13" s="48">
        <f>15/R13</f>
        <v>0.55555555555555558</v>
      </c>
      <c r="T13" s="49">
        <v>0.82</v>
      </c>
      <c r="U13" s="50">
        <v>0.82</v>
      </c>
      <c r="V13" s="38">
        <f>+[1]PPI!H13</f>
        <v>1174582.97</v>
      </c>
      <c r="W13" s="38">
        <v>1581574.27</v>
      </c>
      <c r="X13" s="38">
        <v>1580732.43</v>
      </c>
      <c r="Y13" s="39">
        <f t="shared" si="0"/>
        <v>1.3457818394898062</v>
      </c>
      <c r="Z13" s="40">
        <f t="shared" si="1"/>
        <v>0.99946772022283847</v>
      </c>
      <c r="AB13" s="41"/>
      <c r="AC13" s="42"/>
    </row>
    <row r="14" spans="1:29" ht="25.5" x14ac:dyDescent="0.2">
      <c r="A14" s="1" t="s">
        <v>67</v>
      </c>
      <c r="B14" s="27" t="str">
        <f>+[1]PPI!E14</f>
        <v>G2025</v>
      </c>
      <c r="C14" s="28" t="s">
        <v>36</v>
      </c>
      <c r="D14" s="28" t="s">
        <v>37</v>
      </c>
      <c r="E14" s="29" t="s">
        <v>56</v>
      </c>
      <c r="F14" s="30" t="s">
        <v>57</v>
      </c>
      <c r="G14" s="30" t="s">
        <v>68</v>
      </c>
      <c r="H14" s="43" t="s">
        <v>69</v>
      </c>
      <c r="I14" s="32" t="s">
        <v>49</v>
      </c>
      <c r="J14" s="43" t="s">
        <v>70</v>
      </c>
      <c r="K14" s="28" t="s">
        <v>62</v>
      </c>
      <c r="L14" s="28" t="s">
        <v>63</v>
      </c>
      <c r="M14" s="28" t="s">
        <v>64</v>
      </c>
      <c r="N14" s="28" t="s">
        <v>71</v>
      </c>
      <c r="O14" s="28" t="s">
        <v>63</v>
      </c>
      <c r="P14" s="43" t="s">
        <v>72</v>
      </c>
      <c r="Q14" s="47">
        <v>4000</v>
      </c>
      <c r="R14" s="47">
        <v>4000</v>
      </c>
      <c r="S14" s="48">
        <f>4262/R14</f>
        <v>1.0654999999999999</v>
      </c>
      <c r="T14" s="49">
        <v>1</v>
      </c>
      <c r="U14" s="50">
        <v>1</v>
      </c>
      <c r="V14" s="38">
        <f>+[1]PPI!H14</f>
        <v>1840941.86</v>
      </c>
      <c r="W14" s="38">
        <v>3398379.81</v>
      </c>
      <c r="X14" s="38">
        <v>3285874.29</v>
      </c>
      <c r="Y14" s="39">
        <f t="shared" si="0"/>
        <v>1.7848875955267809</v>
      </c>
      <c r="Z14" s="40">
        <f t="shared" si="1"/>
        <v>0.96689436546528917</v>
      </c>
      <c r="AB14" s="41"/>
      <c r="AC14" s="42"/>
    </row>
    <row r="15" spans="1:29" ht="38.25" x14ac:dyDescent="0.2">
      <c r="A15" s="1" t="s">
        <v>73</v>
      </c>
      <c r="B15" s="27" t="str">
        <f>+[1]PPI!E15</f>
        <v>P0439</v>
      </c>
      <c r="C15" s="43" t="s">
        <v>36</v>
      </c>
      <c r="D15" s="43" t="s">
        <v>37</v>
      </c>
      <c r="E15" s="51" t="s">
        <v>74</v>
      </c>
      <c r="F15" s="31" t="s">
        <v>75</v>
      </c>
      <c r="G15" s="31" t="s">
        <v>76</v>
      </c>
      <c r="H15" s="43" t="s">
        <v>77</v>
      </c>
      <c r="I15" s="32" t="s">
        <v>78</v>
      </c>
      <c r="J15" s="52" t="s">
        <v>79</v>
      </c>
      <c r="K15" s="43" t="s">
        <v>62</v>
      </c>
      <c r="L15" s="43" t="s">
        <v>63</v>
      </c>
      <c r="M15" s="43" t="s">
        <v>80</v>
      </c>
      <c r="N15" s="43" t="s">
        <v>65</v>
      </c>
      <c r="O15" s="43" t="s">
        <v>63</v>
      </c>
      <c r="P15" s="43" t="s">
        <v>81</v>
      </c>
      <c r="Q15" s="47">
        <v>8985</v>
      </c>
      <c r="R15" s="47">
        <v>8985</v>
      </c>
      <c r="S15" s="48">
        <f>8532/R15</f>
        <v>0.94958263772954921</v>
      </c>
      <c r="T15" s="49">
        <v>1</v>
      </c>
      <c r="U15" s="50">
        <v>1</v>
      </c>
      <c r="V15" s="38">
        <f>+[1]PPI!H15</f>
        <v>60954394.899999999</v>
      </c>
      <c r="W15" s="38">
        <v>131351205.70999999</v>
      </c>
      <c r="X15" s="38">
        <v>110758959.85000001</v>
      </c>
      <c r="Y15" s="39">
        <f t="shared" si="0"/>
        <v>1.8170791463307596</v>
      </c>
      <c r="Z15" s="40">
        <f t="shared" si="1"/>
        <v>0.84322758402793818</v>
      </c>
      <c r="AB15" s="41"/>
      <c r="AC15" s="42"/>
    </row>
    <row r="16" spans="1:29" ht="63.75" x14ac:dyDescent="0.2">
      <c r="A16" s="1" t="s">
        <v>82</v>
      </c>
      <c r="B16" s="27" t="str">
        <f>+[1]PPI!E16</f>
        <v>P0440</v>
      </c>
      <c r="C16" s="43" t="s">
        <v>36</v>
      </c>
      <c r="D16" s="43" t="s">
        <v>37</v>
      </c>
      <c r="E16" s="51" t="s">
        <v>83</v>
      </c>
      <c r="F16" s="31" t="s">
        <v>84</v>
      </c>
      <c r="G16" s="31" t="s">
        <v>85</v>
      </c>
      <c r="H16" s="43" t="s">
        <v>86</v>
      </c>
      <c r="I16" s="32" t="s">
        <v>78</v>
      </c>
      <c r="J16" s="52" t="s">
        <v>87</v>
      </c>
      <c r="K16" s="43" t="s">
        <v>62</v>
      </c>
      <c r="L16" s="43" t="s">
        <v>63</v>
      </c>
      <c r="M16" s="43" t="s">
        <v>80</v>
      </c>
      <c r="N16" s="43" t="s">
        <v>65</v>
      </c>
      <c r="O16" s="43" t="s">
        <v>63</v>
      </c>
      <c r="P16" s="43" t="s">
        <v>88</v>
      </c>
      <c r="Q16" s="47">
        <v>15167</v>
      </c>
      <c r="R16" s="47">
        <v>15167</v>
      </c>
      <c r="S16" s="48">
        <f>15988/21668</f>
        <v>0.73786228539782173</v>
      </c>
      <c r="T16" s="48">
        <v>0.7</v>
      </c>
      <c r="U16" s="50">
        <v>0.7</v>
      </c>
      <c r="V16" s="38">
        <f>+[1]PPI!H16</f>
        <v>207121.78</v>
      </c>
      <c r="W16" s="38">
        <v>439611.86</v>
      </c>
      <c r="X16" s="38">
        <v>432785.22</v>
      </c>
      <c r="Y16" s="39">
        <f t="shared" si="0"/>
        <v>2.0895205709414046</v>
      </c>
      <c r="Z16" s="40">
        <f t="shared" si="1"/>
        <v>0.98447121058107934</v>
      </c>
      <c r="AB16" s="41"/>
      <c r="AC16" s="42"/>
    </row>
    <row r="17" spans="1:29" ht="63.75" x14ac:dyDescent="0.2">
      <c r="A17" s="1" t="s">
        <v>89</v>
      </c>
      <c r="B17" s="27" t="str">
        <f>+[1]PPI!E17</f>
        <v>P0441</v>
      </c>
      <c r="C17" s="43" t="s">
        <v>36</v>
      </c>
      <c r="D17" s="43" t="s">
        <v>37</v>
      </c>
      <c r="E17" s="51" t="s">
        <v>90</v>
      </c>
      <c r="F17" s="31" t="s">
        <v>91</v>
      </c>
      <c r="G17" s="31" t="s">
        <v>92</v>
      </c>
      <c r="H17" s="43" t="s">
        <v>93</v>
      </c>
      <c r="I17" s="32" t="s">
        <v>78</v>
      </c>
      <c r="J17" s="52" t="s">
        <v>94</v>
      </c>
      <c r="K17" s="43" t="s">
        <v>62</v>
      </c>
      <c r="L17" s="43" t="s">
        <v>63</v>
      </c>
      <c r="M17" s="43" t="s">
        <v>64</v>
      </c>
      <c r="N17" s="43" t="s">
        <v>65</v>
      </c>
      <c r="O17" s="43" t="s">
        <v>63</v>
      </c>
      <c r="P17" s="43" t="s">
        <v>95</v>
      </c>
      <c r="Q17" s="47">
        <v>400</v>
      </c>
      <c r="R17" s="47">
        <v>400</v>
      </c>
      <c r="S17" s="48">
        <v>1</v>
      </c>
      <c r="T17" s="49">
        <v>0.8</v>
      </c>
      <c r="U17" s="50">
        <v>0.8</v>
      </c>
      <c r="V17" s="38">
        <f>+[1]PPI!H17</f>
        <v>904268.69</v>
      </c>
      <c r="W17" s="38">
        <v>813830</v>
      </c>
      <c r="X17" s="38">
        <v>725874.53</v>
      </c>
      <c r="Y17" s="39">
        <f t="shared" si="0"/>
        <v>0.80271996368689935</v>
      </c>
      <c r="Z17" s="40">
        <f t="shared" si="1"/>
        <v>0.89192402590221553</v>
      </c>
      <c r="AB17" s="41"/>
      <c r="AC17" s="42"/>
    </row>
    <row r="18" spans="1:29" ht="76.5" x14ac:dyDescent="0.2">
      <c r="A18" s="1" t="s">
        <v>96</v>
      </c>
      <c r="B18" s="27" t="str">
        <f>+[1]PPI!E18</f>
        <v>P0442</v>
      </c>
      <c r="C18" s="28" t="s">
        <v>36</v>
      </c>
      <c r="D18" s="28" t="s">
        <v>37</v>
      </c>
      <c r="E18" s="29" t="s">
        <v>97</v>
      </c>
      <c r="F18" s="30" t="s">
        <v>98</v>
      </c>
      <c r="G18" s="30" t="s">
        <v>99</v>
      </c>
      <c r="H18" s="43" t="s">
        <v>100</v>
      </c>
      <c r="I18" s="32" t="s">
        <v>78</v>
      </c>
      <c r="J18" s="53" t="s">
        <v>101</v>
      </c>
      <c r="K18" s="28" t="s">
        <v>62</v>
      </c>
      <c r="L18" s="28" t="s">
        <v>63</v>
      </c>
      <c r="M18" s="28" t="s">
        <v>80</v>
      </c>
      <c r="N18" s="28" t="s">
        <v>65</v>
      </c>
      <c r="O18" s="28" t="s">
        <v>63</v>
      </c>
      <c r="P18" s="46" t="s">
        <v>102</v>
      </c>
      <c r="Q18" s="47">
        <v>3</v>
      </c>
      <c r="R18" s="47">
        <v>3</v>
      </c>
      <c r="S18" s="48">
        <v>1</v>
      </c>
      <c r="T18" s="49">
        <v>1</v>
      </c>
      <c r="U18" s="50">
        <v>1</v>
      </c>
      <c r="V18" s="38">
        <f>+[1]PPI!H18</f>
        <v>8612319.5099999998</v>
      </c>
      <c r="W18" s="38">
        <v>16861843.789999999</v>
      </c>
      <c r="X18" s="38">
        <v>16858541.82</v>
      </c>
      <c r="Y18" s="39">
        <f t="shared" si="0"/>
        <v>1.9574914516844255</v>
      </c>
      <c r="Z18" s="40">
        <f t="shared" si="1"/>
        <v>0.99980417503322161</v>
      </c>
      <c r="AB18" s="41"/>
      <c r="AC18" s="42"/>
    </row>
    <row r="19" spans="1:29" ht="63.75" x14ac:dyDescent="0.2">
      <c r="A19" s="1" t="s">
        <v>103</v>
      </c>
      <c r="B19" s="27" t="str">
        <f>+[1]PPI!E19</f>
        <v>P0443</v>
      </c>
      <c r="C19" s="28" t="s">
        <v>36</v>
      </c>
      <c r="D19" s="28" t="s">
        <v>37</v>
      </c>
      <c r="E19" s="29"/>
      <c r="F19" s="30">
        <v>2.12</v>
      </c>
      <c r="G19" s="30" t="s">
        <v>99</v>
      </c>
      <c r="H19" s="43" t="s">
        <v>104</v>
      </c>
      <c r="I19" s="32" t="s">
        <v>78</v>
      </c>
      <c r="J19" s="53" t="s">
        <v>105</v>
      </c>
      <c r="K19" s="28" t="s">
        <v>62</v>
      </c>
      <c r="L19" s="28" t="s">
        <v>63</v>
      </c>
      <c r="M19" s="28" t="s">
        <v>80</v>
      </c>
      <c r="N19" s="28" t="s">
        <v>65</v>
      </c>
      <c r="O19" s="28" t="s">
        <v>63</v>
      </c>
      <c r="P19" s="46" t="s">
        <v>105</v>
      </c>
      <c r="Q19" s="47">
        <v>6501</v>
      </c>
      <c r="R19" s="47">
        <v>6501</v>
      </c>
      <c r="S19" s="48">
        <f>8490/21668</f>
        <v>0.3918220417205095</v>
      </c>
      <c r="T19" s="49">
        <v>0.3</v>
      </c>
      <c r="U19" s="50">
        <v>0.3</v>
      </c>
      <c r="V19" s="38">
        <f>+[1]PPI!H19</f>
        <v>2041247.75</v>
      </c>
      <c r="W19" s="38">
        <v>1058632.93</v>
      </c>
      <c r="X19" s="38">
        <v>914345.13</v>
      </c>
      <c r="Y19" s="39">
        <f t="shared" si="0"/>
        <v>0.4479344214831345</v>
      </c>
      <c r="Z19" s="40">
        <f t="shared" si="1"/>
        <v>0.8637036541079447</v>
      </c>
      <c r="AB19" s="41"/>
      <c r="AC19" s="42"/>
    </row>
    <row r="20" spans="1:29" ht="76.5" x14ac:dyDescent="0.2">
      <c r="A20" s="1" t="s">
        <v>106</v>
      </c>
      <c r="B20" s="27" t="str">
        <f>+[1]PPI!E20</f>
        <v>P0445</v>
      </c>
      <c r="C20" s="33" t="s">
        <v>36</v>
      </c>
      <c r="D20" s="54" t="s">
        <v>37</v>
      </c>
      <c r="E20" s="55" t="s">
        <v>107</v>
      </c>
      <c r="F20" s="33" t="s">
        <v>108</v>
      </c>
      <c r="G20" s="33" t="s">
        <v>109</v>
      </c>
      <c r="H20" s="56" t="s">
        <v>110</v>
      </c>
      <c r="I20" s="32" t="s">
        <v>49</v>
      </c>
      <c r="J20" s="57" t="s">
        <v>111</v>
      </c>
      <c r="K20" s="33" t="s">
        <v>62</v>
      </c>
      <c r="L20" s="33" t="s">
        <v>63</v>
      </c>
      <c r="M20" s="33" t="s">
        <v>80</v>
      </c>
      <c r="N20" s="33" t="s">
        <v>65</v>
      </c>
      <c r="O20" s="33" t="s">
        <v>63</v>
      </c>
      <c r="P20" s="57" t="s">
        <v>112</v>
      </c>
      <c r="Q20" s="47">
        <v>8985</v>
      </c>
      <c r="R20" s="47">
        <v>8985</v>
      </c>
      <c r="S20" s="48">
        <v>0.95209999999999995</v>
      </c>
      <c r="T20" s="49">
        <v>1</v>
      </c>
      <c r="U20" s="50">
        <v>1</v>
      </c>
      <c r="V20" s="38">
        <f>+[1]PPI!H20</f>
        <v>1781478.68</v>
      </c>
      <c r="W20" s="38">
        <v>3327821.1</v>
      </c>
      <c r="X20" s="38">
        <v>1617383.53</v>
      </c>
      <c r="Y20" s="39">
        <f t="shared" si="0"/>
        <v>0.90788823248785666</v>
      </c>
      <c r="Z20" s="40">
        <f t="shared" si="1"/>
        <v>0.48601877366544732</v>
      </c>
      <c r="AB20" s="41"/>
      <c r="AC20" s="42"/>
    </row>
    <row r="21" spans="1:29" ht="38.25" x14ac:dyDescent="0.2">
      <c r="A21" s="1" t="s">
        <v>113</v>
      </c>
      <c r="B21" s="27" t="str">
        <f>+[1]PPI!E21</f>
        <v>P0446</v>
      </c>
      <c r="C21" s="33" t="s">
        <v>36</v>
      </c>
      <c r="D21" s="54" t="s">
        <v>37</v>
      </c>
      <c r="E21" s="55">
        <v>20</v>
      </c>
      <c r="F21" s="33">
        <v>2.2400000000000002</v>
      </c>
      <c r="G21" s="33" t="s">
        <v>114</v>
      </c>
      <c r="H21" s="56" t="s">
        <v>115</v>
      </c>
      <c r="I21" s="32" t="s">
        <v>42</v>
      </c>
      <c r="J21" s="57" t="s">
        <v>116</v>
      </c>
      <c r="K21" s="33" t="s">
        <v>62</v>
      </c>
      <c r="L21" s="33" t="s">
        <v>63</v>
      </c>
      <c r="M21" s="33" t="s">
        <v>80</v>
      </c>
      <c r="N21" s="33" t="s">
        <v>65</v>
      </c>
      <c r="O21" s="33" t="s">
        <v>63</v>
      </c>
      <c r="P21" s="57" t="s">
        <v>117</v>
      </c>
      <c r="Q21" s="47">
        <v>4</v>
      </c>
      <c r="R21" s="47">
        <v>4</v>
      </c>
      <c r="S21" s="48">
        <v>1</v>
      </c>
      <c r="T21" s="49">
        <v>1</v>
      </c>
      <c r="U21" s="50">
        <v>1</v>
      </c>
      <c r="V21" s="38">
        <f>+[1]PPI!H21</f>
        <v>3900352.2</v>
      </c>
      <c r="W21" s="38">
        <v>4932487.74</v>
      </c>
      <c r="X21" s="38">
        <v>4689174.9399999995</v>
      </c>
      <c r="Y21" s="39">
        <f t="shared" si="0"/>
        <v>1.2022439768388093</v>
      </c>
      <c r="Z21" s="40">
        <f t="shared" si="1"/>
        <v>0.95067138271285379</v>
      </c>
      <c r="AB21" s="41"/>
      <c r="AC21" s="42"/>
    </row>
    <row r="22" spans="1:29" ht="51" x14ac:dyDescent="0.2">
      <c r="A22" s="1" t="s">
        <v>118</v>
      </c>
      <c r="B22" s="27" t="str">
        <f>+[1]PPI!E22</f>
        <v>P0447</v>
      </c>
      <c r="C22" s="33" t="s">
        <v>36</v>
      </c>
      <c r="D22" s="54" t="s">
        <v>37</v>
      </c>
      <c r="E22" s="55">
        <v>20</v>
      </c>
      <c r="F22" s="33">
        <v>2.2400000000000002</v>
      </c>
      <c r="G22" s="33" t="s">
        <v>114</v>
      </c>
      <c r="H22" s="56" t="s">
        <v>119</v>
      </c>
      <c r="I22" s="32" t="s">
        <v>49</v>
      </c>
      <c r="J22" s="57" t="s">
        <v>120</v>
      </c>
      <c r="K22" s="33" t="s">
        <v>62</v>
      </c>
      <c r="L22" s="33" t="s">
        <v>63</v>
      </c>
      <c r="M22" s="33" t="s">
        <v>80</v>
      </c>
      <c r="N22" s="33" t="s">
        <v>65</v>
      </c>
      <c r="O22" s="33" t="s">
        <v>63</v>
      </c>
      <c r="P22" s="57" t="s">
        <v>121</v>
      </c>
      <c r="Q22" s="47">
        <v>13</v>
      </c>
      <c r="R22" s="47">
        <v>13</v>
      </c>
      <c r="S22" s="48">
        <v>1</v>
      </c>
      <c r="T22" s="49">
        <v>1</v>
      </c>
      <c r="U22" s="50">
        <v>1</v>
      </c>
      <c r="V22" s="38">
        <f>+[1]PPI!H22</f>
        <v>108600.18</v>
      </c>
      <c r="W22" s="38">
        <v>222912.08</v>
      </c>
      <c r="X22" s="38">
        <v>222139.06</v>
      </c>
      <c r="Y22" s="39">
        <f t="shared" si="0"/>
        <v>2.045475983557302</v>
      </c>
      <c r="Z22" s="40">
        <f t="shared" si="1"/>
        <v>0.99653217537604966</v>
      </c>
      <c r="AB22" s="41"/>
      <c r="AC22" s="42"/>
    </row>
    <row r="23" spans="1:29" ht="76.5" x14ac:dyDescent="0.2">
      <c r="A23" s="1" t="s">
        <v>122</v>
      </c>
      <c r="B23" s="27" t="str">
        <f>+[1]PPI!E23</f>
        <v>P0448</v>
      </c>
      <c r="C23" s="33" t="s">
        <v>36</v>
      </c>
      <c r="D23" s="54" t="s">
        <v>37</v>
      </c>
      <c r="E23" s="55" t="s">
        <v>123</v>
      </c>
      <c r="F23" s="33" t="s">
        <v>124</v>
      </c>
      <c r="G23" s="33" t="s">
        <v>125</v>
      </c>
      <c r="H23" s="56" t="s">
        <v>126</v>
      </c>
      <c r="I23" s="32" t="s">
        <v>127</v>
      </c>
      <c r="J23" s="57" t="s">
        <v>128</v>
      </c>
      <c r="K23" s="33" t="s">
        <v>62</v>
      </c>
      <c r="L23" s="33" t="s">
        <v>63</v>
      </c>
      <c r="M23" s="33" t="s">
        <v>64</v>
      </c>
      <c r="N23" s="33" t="s">
        <v>65</v>
      </c>
      <c r="O23" s="33" t="s">
        <v>63</v>
      </c>
      <c r="P23" s="57" t="s">
        <v>129</v>
      </c>
      <c r="Q23" s="47">
        <v>2400</v>
      </c>
      <c r="R23" s="47">
        <v>2400</v>
      </c>
      <c r="S23" s="48">
        <v>1.01</v>
      </c>
      <c r="T23" s="49">
        <v>0.96</v>
      </c>
      <c r="U23" s="50">
        <v>0.96</v>
      </c>
      <c r="V23" s="38">
        <f>+[1]PPI!H23</f>
        <v>7608509.1799999997</v>
      </c>
      <c r="W23" s="38">
        <v>5273333.7599999998</v>
      </c>
      <c r="X23" s="38">
        <v>4931514.03</v>
      </c>
      <c r="Y23" s="39">
        <f t="shared" si="0"/>
        <v>0.64815772884432543</v>
      </c>
      <c r="Z23" s="40">
        <f t="shared" si="1"/>
        <v>0.93517957604109636</v>
      </c>
      <c r="AB23" s="41"/>
      <c r="AC23" s="42"/>
    </row>
    <row r="24" spans="1:29" ht="76.5" x14ac:dyDescent="0.2">
      <c r="A24" s="1" t="s">
        <v>130</v>
      </c>
      <c r="B24" s="27" t="str">
        <f>+[1]PPI!E24</f>
        <v>P0450</v>
      </c>
      <c r="C24" s="33" t="s">
        <v>36</v>
      </c>
      <c r="D24" s="54" t="s">
        <v>37</v>
      </c>
      <c r="E24" s="55" t="s">
        <v>131</v>
      </c>
      <c r="F24" s="33" t="s">
        <v>132</v>
      </c>
      <c r="G24" s="33" t="s">
        <v>133</v>
      </c>
      <c r="H24" s="56" t="s">
        <v>134</v>
      </c>
      <c r="I24" s="32" t="s">
        <v>127</v>
      </c>
      <c r="J24" s="57" t="s">
        <v>135</v>
      </c>
      <c r="K24" s="33" t="s">
        <v>62</v>
      </c>
      <c r="L24" s="33" t="s">
        <v>63</v>
      </c>
      <c r="M24" s="33" t="s">
        <v>80</v>
      </c>
      <c r="N24" s="33" t="s">
        <v>65</v>
      </c>
      <c r="O24" s="33" t="s">
        <v>63</v>
      </c>
      <c r="P24" s="57" t="s">
        <v>136</v>
      </c>
      <c r="Q24" s="47">
        <v>1000</v>
      </c>
      <c r="R24" s="47">
        <v>1000</v>
      </c>
      <c r="S24" s="48">
        <f>1280/1000</f>
        <v>1.28</v>
      </c>
      <c r="T24" s="49">
        <v>0.9</v>
      </c>
      <c r="U24" s="50">
        <v>0.9</v>
      </c>
      <c r="V24" s="38">
        <f>+[1]PPI!H24</f>
        <v>255910.99</v>
      </c>
      <c r="W24" s="38">
        <v>741672.09</v>
      </c>
      <c r="X24" s="38">
        <v>741610.78</v>
      </c>
      <c r="Y24" s="39">
        <f t="shared" si="0"/>
        <v>2.8979247042106322</v>
      </c>
      <c r="Z24" s="40">
        <f t="shared" si="1"/>
        <v>0.99991733543593375</v>
      </c>
      <c r="AB24" s="41"/>
      <c r="AC24" s="42"/>
    </row>
    <row r="25" spans="1:29" ht="76.5" x14ac:dyDescent="0.2">
      <c r="A25" s="1" t="s">
        <v>137</v>
      </c>
      <c r="B25" s="27" t="str">
        <f>+[1]PPI!E25</f>
        <v>P2437</v>
      </c>
      <c r="C25" s="33" t="s">
        <v>36</v>
      </c>
      <c r="D25" s="54" t="s">
        <v>37</v>
      </c>
      <c r="E25" s="55" t="s">
        <v>107</v>
      </c>
      <c r="F25" s="33" t="s">
        <v>108</v>
      </c>
      <c r="G25" s="33" t="s">
        <v>109</v>
      </c>
      <c r="H25" s="56" t="s">
        <v>138</v>
      </c>
      <c r="I25" s="32" t="s">
        <v>42</v>
      </c>
      <c r="J25" s="57" t="s">
        <v>111</v>
      </c>
      <c r="K25" s="33" t="s">
        <v>62</v>
      </c>
      <c r="L25" s="33" t="s">
        <v>63</v>
      </c>
      <c r="M25" s="33" t="s">
        <v>80</v>
      </c>
      <c r="N25" s="33" t="s">
        <v>65</v>
      </c>
      <c r="O25" s="33" t="s">
        <v>63</v>
      </c>
      <c r="P25" s="57" t="s">
        <v>112</v>
      </c>
      <c r="Q25" s="47">
        <v>8985</v>
      </c>
      <c r="R25" s="47">
        <v>8985</v>
      </c>
      <c r="S25" s="48">
        <v>0.95209999999999995</v>
      </c>
      <c r="T25" s="49">
        <v>1</v>
      </c>
      <c r="U25" s="50">
        <v>1</v>
      </c>
      <c r="V25" s="38">
        <f>+[1]PPI!H25</f>
        <v>221880.19</v>
      </c>
      <c r="W25" s="38">
        <v>383375.95</v>
      </c>
      <c r="X25" s="38">
        <v>268234.95999999996</v>
      </c>
      <c r="Y25" s="39">
        <f t="shared" si="0"/>
        <v>1.2089180201260867</v>
      </c>
      <c r="Z25" s="40">
        <f t="shared" si="1"/>
        <v>0.69966558935165324</v>
      </c>
      <c r="AB25" s="41"/>
      <c r="AC25" s="42"/>
    </row>
    <row r="26" spans="1:29" ht="25.5" x14ac:dyDescent="0.2">
      <c r="A26" s="1" t="s">
        <v>139</v>
      </c>
      <c r="B26" s="27" t="str">
        <f>+[1]PPI!E26</f>
        <v>P2749</v>
      </c>
      <c r="C26" s="28" t="s">
        <v>36</v>
      </c>
      <c r="D26" s="28" t="s">
        <v>37</v>
      </c>
      <c r="E26" s="29" t="s">
        <v>140</v>
      </c>
      <c r="F26" s="30" t="s">
        <v>141</v>
      </c>
      <c r="G26" s="30" t="s">
        <v>68</v>
      </c>
      <c r="H26" s="43" t="s">
        <v>142</v>
      </c>
      <c r="I26" s="32" t="s">
        <v>143</v>
      </c>
      <c r="J26" s="57" t="s">
        <v>43</v>
      </c>
      <c r="K26" s="33"/>
      <c r="L26" s="33"/>
      <c r="M26" s="33"/>
      <c r="N26" s="33"/>
      <c r="O26" s="33"/>
      <c r="P26" s="33"/>
      <c r="Q26" s="58"/>
      <c r="R26" s="58"/>
      <c r="S26" s="58"/>
      <c r="T26" s="49"/>
      <c r="U26" s="50"/>
      <c r="V26" s="38">
        <f>+[1]PPI!H26</f>
        <v>7051309.0599999996</v>
      </c>
      <c r="W26" s="38">
        <v>12166604.439999999</v>
      </c>
      <c r="X26" s="38">
        <v>11680982.9</v>
      </c>
      <c r="Y26" s="39">
        <f t="shared" si="0"/>
        <v>1.6565694115242768</v>
      </c>
      <c r="Z26" s="40">
        <f t="shared" si="1"/>
        <v>0.96008569667939336</v>
      </c>
      <c r="AB26" s="41"/>
      <c r="AC26" s="42"/>
    </row>
    <row r="27" spans="1:29" ht="51" x14ac:dyDescent="0.2">
      <c r="A27" s="1" t="s">
        <v>144</v>
      </c>
      <c r="B27" s="27" t="str">
        <f>+[1]PPI!E27</f>
        <v>P2782</v>
      </c>
      <c r="C27" s="33" t="s">
        <v>36</v>
      </c>
      <c r="D27" s="54" t="s">
        <v>37</v>
      </c>
      <c r="E27" s="55" t="s">
        <v>123</v>
      </c>
      <c r="F27" s="33" t="s">
        <v>124</v>
      </c>
      <c r="G27" s="33" t="s">
        <v>125</v>
      </c>
      <c r="H27" s="56" t="s">
        <v>145</v>
      </c>
      <c r="I27" s="32" t="s">
        <v>127</v>
      </c>
      <c r="J27" s="57" t="s">
        <v>146</v>
      </c>
      <c r="K27" s="33" t="s">
        <v>62</v>
      </c>
      <c r="L27" s="33" t="s">
        <v>63</v>
      </c>
      <c r="M27" s="33" t="s">
        <v>64</v>
      </c>
      <c r="N27" s="33" t="s">
        <v>65</v>
      </c>
      <c r="O27" s="33" t="s">
        <v>63</v>
      </c>
      <c r="P27" s="57" t="s">
        <v>147</v>
      </c>
      <c r="Q27" s="47">
        <v>1920</v>
      </c>
      <c r="R27" s="47">
        <v>1920</v>
      </c>
      <c r="S27" s="48">
        <f>1785/2000</f>
        <v>0.89249999999999996</v>
      </c>
      <c r="T27" s="49">
        <v>0.96</v>
      </c>
      <c r="U27" s="50">
        <v>0.96</v>
      </c>
      <c r="V27" s="38">
        <f>+[1]PPI!H27</f>
        <v>1235238.99</v>
      </c>
      <c r="W27" s="38">
        <v>2514148.0099999998</v>
      </c>
      <c r="X27" s="38">
        <v>2415954.63</v>
      </c>
      <c r="Y27" s="39">
        <f t="shared" si="0"/>
        <v>1.9558600801614916</v>
      </c>
      <c r="Z27" s="40">
        <f t="shared" si="1"/>
        <v>0.96094367570666617</v>
      </c>
      <c r="AB27" s="41"/>
      <c r="AC27" s="42"/>
    </row>
    <row r="28" spans="1:29" ht="51" x14ac:dyDescent="0.2">
      <c r="A28" s="1" t="s">
        <v>148</v>
      </c>
      <c r="B28" s="27" t="str">
        <f>+[1]PPI!E28</f>
        <v>P2848</v>
      </c>
      <c r="C28" s="33" t="s">
        <v>36</v>
      </c>
      <c r="D28" s="54" t="s">
        <v>37</v>
      </c>
      <c r="E28" s="55">
        <v>20</v>
      </c>
      <c r="F28" s="33">
        <v>2.2400000000000002</v>
      </c>
      <c r="G28" s="33" t="s">
        <v>114</v>
      </c>
      <c r="H28" s="56" t="s">
        <v>149</v>
      </c>
      <c r="I28" s="32" t="s">
        <v>78</v>
      </c>
      <c r="J28" s="57" t="s">
        <v>94</v>
      </c>
      <c r="K28" s="33" t="s">
        <v>62</v>
      </c>
      <c r="L28" s="33" t="s">
        <v>63</v>
      </c>
      <c r="M28" s="33" t="s">
        <v>80</v>
      </c>
      <c r="N28" s="33" t="s">
        <v>65</v>
      </c>
      <c r="O28" s="33" t="s">
        <v>63</v>
      </c>
      <c r="P28" s="57" t="s">
        <v>150</v>
      </c>
      <c r="Q28" s="47">
        <v>400</v>
      </c>
      <c r="R28" s="47">
        <v>400</v>
      </c>
      <c r="S28" s="48">
        <v>1</v>
      </c>
      <c r="T28" s="49">
        <v>0.91500000000000004</v>
      </c>
      <c r="U28" s="50">
        <v>0.91500000000000004</v>
      </c>
      <c r="V28" s="38">
        <f>+[1]PPI!H28</f>
        <v>103766.22</v>
      </c>
      <c r="W28" s="38">
        <v>220915.93</v>
      </c>
      <c r="X28" s="38">
        <v>220857.93</v>
      </c>
      <c r="Y28" s="39">
        <f t="shared" si="0"/>
        <v>2.1284183812419881</v>
      </c>
      <c r="Z28" s="40">
        <f t="shared" si="1"/>
        <v>0.99973745668770919</v>
      </c>
      <c r="AB28" s="41"/>
      <c r="AC28" s="42"/>
    </row>
    <row r="29" spans="1:29" ht="38.25" x14ac:dyDescent="0.2">
      <c r="A29" s="1" t="s">
        <v>151</v>
      </c>
      <c r="B29" s="27" t="str">
        <f>+[1]PPI!E29</f>
        <v>P2976</v>
      </c>
      <c r="C29" s="33" t="s">
        <v>36</v>
      </c>
      <c r="D29" s="54" t="s">
        <v>37</v>
      </c>
      <c r="E29" s="55" t="s">
        <v>123</v>
      </c>
      <c r="F29" s="33" t="s">
        <v>124</v>
      </c>
      <c r="G29" s="33" t="s">
        <v>125</v>
      </c>
      <c r="H29" s="56" t="s">
        <v>152</v>
      </c>
      <c r="I29" s="32" t="s">
        <v>78</v>
      </c>
      <c r="J29" s="57" t="s">
        <v>79</v>
      </c>
      <c r="K29" s="33" t="s">
        <v>62</v>
      </c>
      <c r="L29" s="33" t="s">
        <v>63</v>
      </c>
      <c r="M29" s="33" t="s">
        <v>80</v>
      </c>
      <c r="N29" s="33" t="s">
        <v>65</v>
      </c>
      <c r="O29" s="33" t="s">
        <v>63</v>
      </c>
      <c r="P29" s="57" t="s">
        <v>81</v>
      </c>
      <c r="Q29" s="47">
        <v>8985</v>
      </c>
      <c r="R29" s="47">
        <v>8985</v>
      </c>
      <c r="S29" s="48">
        <v>0.95209999999999995</v>
      </c>
      <c r="T29" s="49">
        <v>1</v>
      </c>
      <c r="U29" s="50">
        <v>1</v>
      </c>
      <c r="V29" s="38">
        <f>+[1]PPI!H29</f>
        <v>334132.45</v>
      </c>
      <c r="W29" s="38">
        <v>320319.11</v>
      </c>
      <c r="X29" s="38">
        <v>317999.02</v>
      </c>
      <c r="Y29" s="39">
        <f t="shared" si="0"/>
        <v>0.95171546493014969</v>
      </c>
      <c r="Z29" s="40">
        <f t="shared" si="1"/>
        <v>0.99275694166358053</v>
      </c>
      <c r="AB29" s="41"/>
      <c r="AC29" s="42"/>
    </row>
    <row r="30" spans="1:29" ht="25.5" x14ac:dyDescent="0.2">
      <c r="A30" s="1" t="s">
        <v>153</v>
      </c>
      <c r="B30" s="27" t="str">
        <f>+[1]PPI!E30</f>
        <v>P2977</v>
      </c>
      <c r="C30" s="28" t="s">
        <v>36</v>
      </c>
      <c r="D30" s="28" t="s">
        <v>37</v>
      </c>
      <c r="E30" s="29" t="s">
        <v>51</v>
      </c>
      <c r="F30" s="30" t="s">
        <v>52</v>
      </c>
      <c r="G30" s="30" t="s">
        <v>85</v>
      </c>
      <c r="H30" s="43" t="s">
        <v>154</v>
      </c>
      <c r="I30" s="32" t="s">
        <v>78</v>
      </c>
      <c r="J30" s="57" t="s">
        <v>43</v>
      </c>
      <c r="K30" s="33"/>
      <c r="L30" s="33"/>
      <c r="M30" s="33"/>
      <c r="N30" s="33"/>
      <c r="O30" s="33"/>
      <c r="P30" s="57"/>
      <c r="Q30" s="58"/>
      <c r="R30" s="58"/>
      <c r="S30" s="58"/>
      <c r="T30" s="49"/>
      <c r="U30" s="50"/>
      <c r="V30" s="38">
        <f>+[1]PPI!H30</f>
        <v>158055.96</v>
      </c>
      <c r="W30" s="38">
        <v>336514.39</v>
      </c>
      <c r="X30" s="38">
        <v>333261.17</v>
      </c>
      <c r="Y30" s="39">
        <f t="shared" si="0"/>
        <v>2.1085011283345469</v>
      </c>
      <c r="Z30" s="40">
        <f t="shared" si="1"/>
        <v>0.99033259766395121</v>
      </c>
      <c r="AB30" s="41"/>
      <c r="AC30" s="42"/>
    </row>
    <row r="31" spans="1:29" ht="51" x14ac:dyDescent="0.2">
      <c r="A31" s="1" t="s">
        <v>155</v>
      </c>
      <c r="B31" s="27" t="str">
        <f>+[1]PPI!E31</f>
        <v>Q0592</v>
      </c>
      <c r="C31" s="28" t="s">
        <v>36</v>
      </c>
      <c r="D31" s="28" t="s">
        <v>37</v>
      </c>
      <c r="E31" s="29">
        <v>21</v>
      </c>
      <c r="F31" s="30">
        <v>2.25</v>
      </c>
      <c r="G31" s="30" t="s">
        <v>114</v>
      </c>
      <c r="H31" s="43" t="s">
        <v>156</v>
      </c>
      <c r="I31" s="32" t="s">
        <v>78</v>
      </c>
      <c r="J31" s="57" t="s">
        <v>157</v>
      </c>
      <c r="K31" s="33" t="s">
        <v>158</v>
      </c>
      <c r="L31" s="33" t="s">
        <v>159</v>
      </c>
      <c r="M31" s="33" t="s">
        <v>64</v>
      </c>
      <c r="N31" s="33" t="s">
        <v>65</v>
      </c>
      <c r="O31" s="33" t="s">
        <v>160</v>
      </c>
      <c r="P31" s="57" t="s">
        <v>160</v>
      </c>
      <c r="Q31" s="47">
        <v>1</v>
      </c>
      <c r="R31" s="59">
        <v>1</v>
      </c>
      <c r="S31" s="48">
        <v>1</v>
      </c>
      <c r="T31" s="60">
        <v>1</v>
      </c>
      <c r="U31" s="50">
        <v>1</v>
      </c>
      <c r="V31" s="38">
        <f>+[1]PPI!H31</f>
        <v>0</v>
      </c>
      <c r="W31" s="38">
        <v>2757943.39</v>
      </c>
      <c r="X31" s="38">
        <v>2439161.2200000002</v>
      </c>
      <c r="Y31" s="61">
        <v>0</v>
      </c>
      <c r="Z31" s="62">
        <f t="shared" si="1"/>
        <v>0.8844130843454332</v>
      </c>
      <c r="AB31" s="41"/>
      <c r="AC31" s="42"/>
    </row>
    <row r="32" spans="1:29" s="63" customFormat="1" x14ac:dyDescent="0.2">
      <c r="B32" s="64"/>
      <c r="C32" s="65"/>
      <c r="D32" s="66" t="s">
        <v>161</v>
      </c>
      <c r="E32" s="67"/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9">
        <v>0</v>
      </c>
      <c r="R32" s="70">
        <v>0</v>
      </c>
      <c r="S32" s="71">
        <v>0</v>
      </c>
      <c r="T32" s="72">
        <v>0</v>
      </c>
      <c r="U32" s="71">
        <v>0</v>
      </c>
      <c r="V32" s="73">
        <f>+SUM(V10:V31)</f>
        <v>152471000.53000003</v>
      </c>
      <c r="W32" s="73">
        <f t="shared" ref="W32:X32" si="2">+SUM(W10:W31)</f>
        <v>266904178.54999998</v>
      </c>
      <c r="X32" s="73">
        <f t="shared" si="2"/>
        <v>229900010.43000001</v>
      </c>
      <c r="Y32" s="74"/>
      <c r="Z32" s="75"/>
    </row>
    <row r="33" spans="3:24" x14ac:dyDescent="0.2">
      <c r="C33" s="4" t="s">
        <v>162</v>
      </c>
      <c r="H33" s="4"/>
      <c r="I33" s="4"/>
      <c r="J33" s="4"/>
      <c r="K33" s="4"/>
      <c r="L33" s="4"/>
      <c r="M33" s="4"/>
      <c r="N33" s="4"/>
      <c r="O33" s="4"/>
      <c r="P33" s="4"/>
      <c r="V33" s="76"/>
      <c r="W33" s="76"/>
      <c r="X33" s="76"/>
    </row>
    <row r="34" spans="3:24" x14ac:dyDescent="0.2">
      <c r="V34" s="76"/>
      <c r="W34" s="76"/>
      <c r="X34" s="76"/>
    </row>
  </sheetData>
  <mergeCells count="30">
    <mergeCell ref="V8:V9"/>
    <mergeCell ref="W8:W9"/>
    <mergeCell ref="X8:X9"/>
    <mergeCell ref="Y8:Z8"/>
    <mergeCell ref="D32:E32"/>
    <mergeCell ref="O8:O9"/>
    <mergeCell ref="P8:P9"/>
    <mergeCell ref="Q8:Q9"/>
    <mergeCell ref="R8:R9"/>
    <mergeCell ref="S8:S9"/>
    <mergeCell ref="T8:U8"/>
    <mergeCell ref="I8:I9"/>
    <mergeCell ref="J8:J9"/>
    <mergeCell ref="K8:K9"/>
    <mergeCell ref="L8:L9"/>
    <mergeCell ref="M8:M9"/>
    <mergeCell ref="N8:N9"/>
    <mergeCell ref="C8:C9"/>
    <mergeCell ref="D8:D9"/>
    <mergeCell ref="E8:E9"/>
    <mergeCell ref="F8:F9"/>
    <mergeCell ref="G8:G9"/>
    <mergeCell ref="H8:H9"/>
    <mergeCell ref="C1:Z2"/>
    <mergeCell ref="C3:Z3"/>
    <mergeCell ref="C7:D7"/>
    <mergeCell ref="E7:I7"/>
    <mergeCell ref="J7:P7"/>
    <mergeCell ref="Q7:U7"/>
    <mergeCell ref="V7:Z7"/>
  </mergeCells>
  <dataValidations count="16">
    <dataValidation allowBlank="1" showInputMessage="1" showErrorMessage="1" prompt="Señalar la dimensión bajo la cual se mide el objetivo. Ej: eficiencia, eficacia, economía, calidad." sqref="M8:M9"/>
    <dataValidation allowBlank="1" showInputMessage="1" showErrorMessage="1" prompt="Se refiere a la expresión matemática del indicador. Determina la forma en que se relacionan las variables." sqref="P8:P9"/>
    <dataValidation allowBlank="1" showInputMessage="1" showErrorMessage="1" prompt="Hace referencia a la determinación concreta de la unidad de medición en que se quiere expresar el resultado del indicador. Ej: porcentaje, becas otorgadas, etc." sqref="O8:O9"/>
    <dataValidation allowBlank="1" showInputMessage="1" showErrorMessage="1" prompt="Hace referencia a la periodicidad en el tiempo con que se realiza la medición del indicador." sqref="N8:N9"/>
    <dataValidation allowBlank="1" showInputMessage="1" showErrorMessage="1" prompt="Indicar si el indicador es estratégico o de gestión." sqref="L8:L9"/>
    <dataValidation allowBlank="1" showInputMessage="1" showErrorMessage="1" prompt="Señalar el nivel de objetivos de la MIR con el que se relaciona el indicador.  Ej: Actividad, componente, propósito, fin." sqref="K8:K9"/>
    <dataValidation allowBlank="1" showInputMessage="1" showErrorMessage="1" prompt="La expresión que identifica al indicador y que manifiesta lo que se desea medir con él." sqref="J8:J9"/>
    <dataValidation allowBlank="1" showInputMessage="1" showErrorMessage="1" prompt="Unidad responsable del programa." sqref="I8:I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H8:H9"/>
    <dataValidation allowBlank="1" showInputMessage="1" showErrorMessage="1" prompt="Señalar el código de la subfunción de acuerdo a la clasificación funcional del gasto publicada en el DOF el 27 de diciembre de 2010." sqref="G8:G9"/>
    <dataValidation allowBlank="1" showInputMessage="1" showErrorMessage="1" prompt="Señalarel código de la función de acuerdo a la clasificación funcional del gasto publicada en el DOF el 27 de diciembre de 2010." sqref="F8:F9"/>
    <dataValidation allowBlank="1" showInputMessage="1" showErrorMessage="1" prompt="Señalar el código de la finalidad de acuerdo a la clasificación funcional del gasto publicada en el DOF el 27 de diciembre de 2010." sqref="E8:E9"/>
    <dataValidation allowBlank="1" showInputMessage="1" showErrorMessage="1" prompt="Señalar la estrategia transversal a la que se encuentra alineada el programa." sqref="D8:D9"/>
    <dataValidation allowBlank="1" showInputMessage="1" showErrorMessage="1" prompt="Señalar el eje al que se encuentra alineado el programa." sqref="C8:C9"/>
    <dataValidation allowBlank="1" showInputMessage="1" showErrorMessage="1" prompt="Valor absoluto y relativo que registre el gasto con relación a la meta anual." sqref="V7:Z7"/>
    <dataValidation allowBlank="1" showInputMessage="1" showErrorMessage="1" prompt="Nivel cuantificable anual de las metas aprobadas y modificadas." sqref="Q7:U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2021-01-28T20:59:20Z</dcterms:created>
  <dcterms:modified xsi:type="dcterms:W3CDTF">2021-01-28T20:59:42Z</dcterms:modified>
</cp:coreProperties>
</file>