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imenez\Desktop\2020\PUBLICACION EN PAGINA UTL\PROGRAMATICOS\1ER TRIMESTRE\"/>
    </mc:Choice>
  </mc:AlternateContent>
  <bookViews>
    <workbookView xWindow="0" yWindow="0" windowWidth="28800" windowHeight="12330"/>
  </bookViews>
  <sheets>
    <sheet name="PP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PPI!$B$1:$O$43</definedName>
    <definedName name="B">[3]EGRESOS!#REF!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M10" i="1" s="1"/>
  <c r="N10" i="1"/>
  <c r="O10" i="1"/>
  <c r="Q10" i="1"/>
  <c r="R10" i="1"/>
  <c r="S10" i="1"/>
  <c r="T10" i="1"/>
  <c r="T32" i="1" s="1"/>
  <c r="X10" i="1"/>
  <c r="Y10" i="1"/>
  <c r="J11" i="1"/>
  <c r="M11" i="1"/>
  <c r="N11" i="1"/>
  <c r="O11" i="1"/>
  <c r="Q11" i="1"/>
  <c r="R11" i="1"/>
  <c r="S11" i="1"/>
  <c r="T11" i="1"/>
  <c r="X11" i="1"/>
  <c r="Y11" i="1"/>
  <c r="Y32" i="1" s="1"/>
  <c r="J12" i="1"/>
  <c r="M12" i="1"/>
  <c r="N12" i="1"/>
  <c r="O12" i="1"/>
  <c r="Q12" i="1"/>
  <c r="R12" i="1"/>
  <c r="S12" i="1"/>
  <c r="T12" i="1"/>
  <c r="X12" i="1"/>
  <c r="Y12" i="1"/>
  <c r="J13" i="1"/>
  <c r="M13" i="1"/>
  <c r="N13" i="1"/>
  <c r="O13" i="1"/>
  <c r="Q13" i="1"/>
  <c r="R13" i="1"/>
  <c r="S13" i="1"/>
  <c r="T13" i="1"/>
  <c r="X13" i="1"/>
  <c r="Y13" i="1"/>
  <c r="J14" i="1"/>
  <c r="M14" i="1"/>
  <c r="N14" i="1"/>
  <c r="O14" i="1"/>
  <c r="Q14" i="1"/>
  <c r="R14" i="1"/>
  <c r="S14" i="1"/>
  <c r="T14" i="1"/>
  <c r="X14" i="1"/>
  <c r="Y14" i="1"/>
  <c r="J15" i="1"/>
  <c r="O15" i="1" s="1"/>
  <c r="M15" i="1"/>
  <c r="J16" i="1"/>
  <c r="M16" i="1" s="1"/>
  <c r="O16" i="1"/>
  <c r="J17" i="1"/>
  <c r="M17" i="1"/>
  <c r="N17" i="1"/>
  <c r="O17" i="1"/>
  <c r="Q17" i="1"/>
  <c r="R17" i="1"/>
  <c r="S17" i="1"/>
  <c r="T17" i="1"/>
  <c r="X17" i="1"/>
  <c r="Y17" i="1"/>
  <c r="J18" i="1"/>
  <c r="O18" i="1" s="1"/>
  <c r="M18" i="1"/>
  <c r="J19" i="1"/>
  <c r="O19" i="1" s="1"/>
  <c r="M19" i="1"/>
  <c r="N19" i="1"/>
  <c r="Q19" i="1"/>
  <c r="R19" i="1"/>
  <c r="S19" i="1"/>
  <c r="T19" i="1"/>
  <c r="X19" i="1"/>
  <c r="Y19" i="1"/>
  <c r="J20" i="1"/>
  <c r="M20" i="1" s="1"/>
  <c r="N20" i="1"/>
  <c r="Q20" i="1"/>
  <c r="Q32" i="1" s="1"/>
  <c r="R20" i="1"/>
  <c r="S20" i="1"/>
  <c r="T20" i="1"/>
  <c r="X20" i="1"/>
  <c r="Y20" i="1"/>
  <c r="J21" i="1"/>
  <c r="O21" i="1" s="1"/>
  <c r="N21" i="1"/>
  <c r="Q21" i="1"/>
  <c r="R21" i="1"/>
  <c r="S21" i="1"/>
  <c r="T21" i="1"/>
  <c r="X21" i="1"/>
  <c r="Y21" i="1"/>
  <c r="J22" i="1"/>
  <c r="M22" i="1" s="1"/>
  <c r="N22" i="1"/>
  <c r="Q22" i="1"/>
  <c r="R22" i="1"/>
  <c r="S22" i="1"/>
  <c r="T22" i="1"/>
  <c r="X22" i="1"/>
  <c r="Y22" i="1"/>
  <c r="J23" i="1"/>
  <c r="O23" i="1" s="1"/>
  <c r="N23" i="1"/>
  <c r="Q23" i="1"/>
  <c r="R23" i="1"/>
  <c r="S23" i="1"/>
  <c r="T23" i="1"/>
  <c r="X23" i="1"/>
  <c r="Y23" i="1"/>
  <c r="J24" i="1"/>
  <c r="M24" i="1" s="1"/>
  <c r="N24" i="1"/>
  <c r="Q24" i="1"/>
  <c r="R24" i="1"/>
  <c r="S24" i="1"/>
  <c r="T24" i="1"/>
  <c r="X24" i="1"/>
  <c r="Y24" i="1"/>
  <c r="J25" i="1"/>
  <c r="O25" i="1" s="1"/>
  <c r="N25" i="1"/>
  <c r="Q25" i="1"/>
  <c r="R25" i="1"/>
  <c r="S25" i="1"/>
  <c r="T25" i="1"/>
  <c r="X25" i="1"/>
  <c r="Y25" i="1"/>
  <c r="J26" i="1"/>
  <c r="M26" i="1" s="1"/>
  <c r="J27" i="1"/>
  <c r="O27" i="1" s="1"/>
  <c r="M27" i="1"/>
  <c r="J28" i="1"/>
  <c r="M28" i="1" s="1"/>
  <c r="O28" i="1"/>
  <c r="J29" i="1"/>
  <c r="M29" i="1"/>
  <c r="O29" i="1"/>
  <c r="J30" i="1"/>
  <c r="M30" i="1" s="1"/>
  <c r="Q30" i="1"/>
  <c r="R30" i="1"/>
  <c r="S30" i="1"/>
  <c r="T30" i="1"/>
  <c r="X30" i="1"/>
  <c r="Y30" i="1"/>
  <c r="J31" i="1"/>
  <c r="M31" i="1"/>
  <c r="O31" i="1"/>
  <c r="H32" i="1"/>
  <c r="I32" i="1"/>
  <c r="K32" i="1"/>
  <c r="L32" i="1"/>
  <c r="R32" i="1"/>
  <c r="S32" i="1"/>
  <c r="U32" i="1"/>
  <c r="V32" i="1"/>
  <c r="W32" i="1"/>
  <c r="X32" i="1"/>
  <c r="Z32" i="1"/>
  <c r="AA32" i="1"/>
  <c r="AD32" i="1"/>
  <c r="AE32" i="1"/>
  <c r="AF32" i="1"/>
  <c r="AG32" i="1"/>
  <c r="M25" i="1" l="1"/>
  <c r="O24" i="1"/>
  <c r="M23" i="1"/>
  <c r="O22" i="1"/>
  <c r="M21" i="1"/>
  <c r="M32" i="1" s="1"/>
  <c r="O20" i="1"/>
  <c r="O26" i="1"/>
  <c r="J32" i="1"/>
  <c r="O30" i="1"/>
</calcChain>
</file>

<file path=xl/comments1.xml><?xml version="1.0" encoding="utf-8"?>
<comments xmlns="http://schemas.openxmlformats.org/spreadsheetml/2006/main">
  <authors>
    <author>DGCG</author>
  </authors>
  <commentList>
    <comment ref="M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<sst xmlns="http://schemas.openxmlformats.org/spreadsheetml/2006/main" count="120" uniqueCount="82">
  <si>
    <t>Bajo protesta de decir verdad declaramos que los Estados Financieros y sus Notas son razonablemente correctos y responsabilidad del emisor</t>
  </si>
  <si>
    <t>Total del Gasto</t>
  </si>
  <si>
    <t>C0201</t>
  </si>
  <si>
    <t>INFRAESTRUCTURA UTL CAMPUS LEÓN</t>
  </si>
  <si>
    <t>Q0592</t>
  </si>
  <si>
    <t>C1212</t>
  </si>
  <si>
    <t xml:space="preserve">OPERACIÓN OIC UTL </t>
  </si>
  <si>
    <t>G1265</t>
  </si>
  <si>
    <t>C1101</t>
  </si>
  <si>
    <t xml:space="preserve">  Administración  e impartición de los servicios edu</t>
  </si>
  <si>
    <t>P2749</t>
  </si>
  <si>
    <t>C0601</t>
  </si>
  <si>
    <t xml:space="preserve">  Profesionalización del personal</t>
  </si>
  <si>
    <t>P2437</t>
  </si>
  <si>
    <t xml:space="preserve">  MANTENIMIENTO DE LA INFRAESTRUCTURA</t>
  </si>
  <si>
    <t>P0446</t>
  </si>
  <si>
    <t xml:space="preserve">  Administración de los recursos humanos, materiales</t>
  </si>
  <si>
    <t>G1034</t>
  </si>
  <si>
    <t>C0301</t>
  </si>
  <si>
    <t xml:space="preserve">  Vinculación y difusión con el exterior.</t>
  </si>
  <si>
    <t>P2782</t>
  </si>
  <si>
    <t xml:space="preserve">  REALIZACIÓN DE FOROS DE EMPRENDURISMO Y EXPERIENCI</t>
  </si>
  <si>
    <t>P0450</t>
  </si>
  <si>
    <t xml:space="preserve">  OPERACIÓN DE SERVICIOS DE VINCULACIÓN CON EL ENTOR</t>
  </si>
  <si>
    <t>P0448</t>
  </si>
  <si>
    <t xml:space="preserve"> Difusión y divulgación científica de la UTL</t>
  </si>
  <si>
    <t>P2977</t>
  </si>
  <si>
    <t>Gestión proy investigación, iUTL</t>
  </si>
  <si>
    <t>P2976</t>
  </si>
  <si>
    <t xml:space="preserve">CERTIFICACION DE COMPETENCIAS LABORALES </t>
  </si>
  <si>
    <t>P2848</t>
  </si>
  <si>
    <t xml:space="preserve">  CURSOS Y EVENTOS DE FORTALECIMIENTO A LA FORMACIÓN</t>
  </si>
  <si>
    <t>P0443</t>
  </si>
  <si>
    <t xml:space="preserve">  CAPACITACIÓN Y CERTIFICACIÓN DE COMPETENCIAS OCUPA</t>
  </si>
  <si>
    <t>P0442</t>
  </si>
  <si>
    <t>APOYOS PARA LA PROFESIONALIZACIÓN</t>
  </si>
  <si>
    <t>P0441</t>
  </si>
  <si>
    <t xml:space="preserve">  APLICACIÓN DE PLANES DE TRABAJO DE ATENCIÓN A LA D</t>
  </si>
  <si>
    <t>P0440</t>
  </si>
  <si>
    <t xml:space="preserve">  ADMINISTRACIÓN  E IMPARTICIÓN DE LOS SERVICIOS EDU</t>
  </si>
  <si>
    <t>P0439</t>
  </si>
  <si>
    <t>C0101</t>
  </si>
  <si>
    <t xml:space="preserve">OPERACIÓN Y OTORGAMIENTO DE BECAS </t>
  </si>
  <si>
    <t>P0447</t>
  </si>
  <si>
    <t xml:space="preserve">  GESTIÓN DE CERTIFICACIÓN DE PROCESOS</t>
  </si>
  <si>
    <t>P0445</t>
  </si>
  <si>
    <t xml:space="preserve">  Dirección estratégica</t>
  </si>
  <si>
    <t>G2025</t>
  </si>
  <si>
    <t xml:space="preserve">  Administración de los Servicios Informáticos</t>
  </si>
  <si>
    <t>G1154</t>
  </si>
  <si>
    <t xml:space="preserve">  Operación de la Planeación y  Evaluación.</t>
  </si>
  <si>
    <t>G1146</t>
  </si>
  <si>
    <t>5/3</t>
  </si>
  <si>
    <t>5/1</t>
  </si>
  <si>
    <t>6 = ( 3 - 5 )</t>
  </si>
  <si>
    <t>3 = (1 + 2 )</t>
  </si>
  <si>
    <t xml:space="preserve">OAGADO </t>
  </si>
  <si>
    <t xml:space="preserve">EJERCIDO </t>
  </si>
  <si>
    <t xml:space="preserve">DEVENGADO </t>
  </si>
  <si>
    <t xml:space="preserve">COMPROMETIDO </t>
  </si>
  <si>
    <t>pagado</t>
  </si>
  <si>
    <t xml:space="preserve">ejercido </t>
  </si>
  <si>
    <t xml:space="preserve">devengado </t>
  </si>
  <si>
    <t xml:space="preserve">comprometido </t>
  </si>
  <si>
    <t>Devengado/ Modificado</t>
  </si>
  <si>
    <t>Devengado/ Aprobado</t>
  </si>
  <si>
    <t>Pagado</t>
  </si>
  <si>
    <t>Devengado</t>
  </si>
  <si>
    <t>Modificado</t>
  </si>
  <si>
    <t>Ampliaciones/ (Reducciones)</t>
  </si>
  <si>
    <t>Aprobado</t>
  </si>
  <si>
    <t>Denominación</t>
  </si>
  <si>
    <t>% Avance Financiero</t>
  </si>
  <si>
    <t>Subejercicio</t>
  </si>
  <si>
    <t>Egresos</t>
  </si>
  <si>
    <t>UR</t>
  </si>
  <si>
    <t>Programa o Proyecto</t>
  </si>
  <si>
    <t>Tipo de Programas y Proyectos</t>
  </si>
  <si>
    <t xml:space="preserve">UNIVERSIDAD TECNOLOGICA DE LEON </t>
  </si>
  <si>
    <t>Ente Público:</t>
  </si>
  <si>
    <t>Del 1 de Enero al 31 de Marzo 2020</t>
  </si>
  <si>
    <t>PROGRAMAS Y PROYECTOS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</si>
</sst>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2" fillId="2" borderId="0" xfId="0" applyFont="1" applyFill="1"/>
    <xf numFmtId="4" fontId="2" fillId="0" borderId="0" xfId="0" applyNumberFormat="1" applyFont="1"/>
    <xf numFmtId="4" fontId="2" fillId="2" borderId="0" xfId="0" applyNumberFormat="1" applyFont="1" applyFill="1"/>
    <xf numFmtId="0" fontId="3" fillId="0" borderId="0" xfId="0" applyFont="1"/>
    <xf numFmtId="4" fontId="3" fillId="2" borderId="1" xfId="0" applyNumberFormat="1" applyFont="1" applyFill="1" applyBorder="1" applyAlignment="1">
      <alignment horizontal="right" vertical="center" wrapText="1"/>
    </xf>
    <xf numFmtId="4" fontId="3" fillId="0" borderId="0" xfId="0" applyNumberFormat="1" applyFont="1"/>
    <xf numFmtId="4" fontId="3" fillId="2" borderId="2" xfId="0" applyNumberFormat="1" applyFont="1" applyFill="1" applyBorder="1" applyAlignment="1">
      <alignment horizontal="right" vertical="center" wrapText="1"/>
    </xf>
    <xf numFmtId="9" fontId="3" fillId="2" borderId="3" xfId="1" applyFont="1" applyFill="1" applyBorder="1" applyAlignment="1">
      <alignment horizontal="center"/>
    </xf>
    <xf numFmtId="9" fontId="3" fillId="2" borderId="4" xfId="1" applyFont="1" applyFill="1" applyBorder="1" applyAlignment="1">
      <alignment horizontal="center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left" vertical="center" wrapText="1" indent="3"/>
    </xf>
    <xf numFmtId="0" fontId="3" fillId="2" borderId="5" xfId="0" applyFont="1" applyFill="1" applyBorder="1" applyAlignment="1">
      <alignment horizontal="left" vertical="center" wrapText="1" indent="3"/>
    </xf>
    <xf numFmtId="0" fontId="3" fillId="2" borderId="4" xfId="0" applyFont="1" applyFill="1" applyBorder="1" applyAlignment="1">
      <alignment horizontal="justify" vertical="center" wrapText="1"/>
    </xf>
    <xf numFmtId="0" fontId="3" fillId="2" borderId="0" xfId="0" applyFont="1" applyFill="1"/>
    <xf numFmtId="0" fontId="2" fillId="0" borderId="0" xfId="0" applyFont="1" applyFill="1"/>
    <xf numFmtId="4" fontId="2" fillId="0" borderId="0" xfId="0" applyNumberFormat="1" applyFont="1" applyFill="1"/>
    <xf numFmtId="4" fontId="2" fillId="0" borderId="0" xfId="0" applyNumberFormat="1" applyFont="1" applyBorder="1"/>
    <xf numFmtId="4" fontId="2" fillId="0" borderId="0" xfId="0" applyNumberFormat="1" applyFont="1" applyFill="1" applyBorder="1"/>
    <xf numFmtId="9" fontId="2" fillId="0" borderId="6" xfId="1" applyFont="1" applyFill="1" applyBorder="1"/>
    <xf numFmtId="4" fontId="2" fillId="0" borderId="6" xfId="0" applyNumberFormat="1" applyFont="1" applyFill="1" applyBorder="1" applyAlignment="1">
      <alignment horizontal="right" vertical="center" wrapText="1"/>
    </xf>
    <xf numFmtId="4" fontId="2" fillId="0" borderId="6" xfId="0" applyNumberFormat="1" applyFont="1" applyBorder="1"/>
    <xf numFmtId="4" fontId="2" fillId="0" borderId="6" xfId="0" applyNumberFormat="1" applyFont="1" applyFill="1" applyBorder="1" applyAlignment="1">
      <alignment wrapText="1"/>
    </xf>
    <xf numFmtId="0" fontId="2" fillId="0" borderId="7" xfId="0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8" xfId="0" applyFont="1" applyFill="1" applyBorder="1" applyAlignment="1">
      <alignment horizontal="justify" vertical="center" wrapText="1"/>
    </xf>
    <xf numFmtId="4" fontId="2" fillId="0" borderId="6" xfId="0" applyNumberFormat="1" applyFont="1" applyFill="1" applyBorder="1"/>
    <xf numFmtId="0" fontId="2" fillId="0" borderId="7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right" vertical="center" wrapText="1"/>
    </xf>
    <xf numFmtId="3" fontId="2" fillId="0" borderId="6" xfId="0" applyNumberFormat="1" applyFont="1" applyFill="1" applyBorder="1" applyAlignment="1">
      <alignment horizontal="right" vertical="center" wrapText="1"/>
    </xf>
    <xf numFmtId="4" fontId="2" fillId="0" borderId="9" xfId="0" applyNumberFormat="1" applyFont="1" applyFill="1" applyBorder="1"/>
    <xf numFmtId="4" fontId="2" fillId="0" borderId="9" xfId="0" applyNumberFormat="1" applyFont="1" applyFill="1" applyBorder="1" applyAlignment="1">
      <alignment horizontal="right" vertical="center" wrapText="1"/>
    </xf>
    <xf numFmtId="4" fontId="2" fillId="0" borderId="9" xfId="0" applyNumberFormat="1" applyFont="1" applyFill="1" applyBorder="1" applyAlignment="1">
      <alignment wrapText="1"/>
    </xf>
    <xf numFmtId="49" fontId="2" fillId="0" borderId="6" xfId="0" applyNumberFormat="1" applyFont="1" applyFill="1" applyBorder="1" applyAlignment="1">
      <alignment horizontal="righ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11" xfId="0" applyFont="1" applyFill="1" applyBorder="1"/>
    <xf numFmtId="0" fontId="2" fillId="2" borderId="11" xfId="0" applyFont="1" applyFill="1" applyBorder="1"/>
    <xf numFmtId="0" fontId="4" fillId="2" borderId="11" xfId="0" applyNumberFormat="1" applyFont="1" applyFill="1" applyBorder="1" applyAlignment="1" applyProtection="1">
      <protection locked="0"/>
    </xf>
    <xf numFmtId="0" fontId="4" fillId="2" borderId="11" xfId="0" applyFont="1" applyFill="1" applyBorder="1" applyAlignment="1"/>
    <xf numFmtId="0" fontId="4" fillId="2" borderId="11" xfId="0" applyNumberFormat="1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horizontal="right"/>
    </xf>
    <xf numFmtId="0" fontId="2" fillId="3" borderId="0" xfId="0" applyFont="1" applyFill="1"/>
    <xf numFmtId="0" fontId="4" fillId="3" borderId="0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723901</xdr:colOff>
      <xdr:row>37</xdr:row>
      <xdr:rowOff>114300</xdr:rowOff>
    </xdr:from>
    <xdr:ext cx="7448550" cy="790575"/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1" y="5400675"/>
          <a:ext cx="744855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jimenez/Desktop/2020/ESTADOS%20FINANCIEROS/MARZO/Ef&#180;s%201er%20Trim%202020-UTL/LGCG-CONAC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CSF"/>
      <sheetName val="EAA"/>
      <sheetName val="EADOP"/>
      <sheetName val="PC"/>
      <sheetName val="NOTAS NG NM NGA"/>
      <sheetName val="R CFF R"/>
      <sheetName val="CA"/>
      <sheetName val="COG"/>
      <sheetName val="CE"/>
      <sheetName val="CFG"/>
      <sheetName val="EN"/>
      <sheetName val="ID"/>
      <sheetName val="FF"/>
      <sheetName val="IPF"/>
      <sheetName val="GCP"/>
      <sheetName val="IR"/>
      <sheetName val="EB"/>
      <sheetName val="CBPE"/>
      <sheetName val="MPAS"/>
      <sheetName val="DGF"/>
      <sheetName val="RBM"/>
      <sheetName val="RBI"/>
      <sheetName val="OTL"/>
      <sheetName val="ANEXO RBM"/>
      <sheetName val="ANEXO RB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G37"/>
  <sheetViews>
    <sheetView tabSelected="1" workbookViewId="0"/>
  </sheetViews>
  <sheetFormatPr baseColWidth="10" defaultRowHeight="12.75" x14ac:dyDescent="0.2"/>
  <cols>
    <col min="1" max="1" width="6.83203125" style="2" customWidth="1"/>
    <col min="2" max="2" width="2.33203125" style="1" customWidth="1"/>
    <col min="3" max="3" width="1.83203125" style="1" customWidth="1"/>
    <col min="4" max="4" width="70.1640625" style="1" customWidth="1"/>
    <col min="5" max="5" width="14" style="1" customWidth="1"/>
    <col min="6" max="6" width="68.83203125" style="1" customWidth="1"/>
    <col min="7" max="7" width="9.5" style="1" customWidth="1"/>
    <col min="8" max="8" width="17.1640625" style="1" customWidth="1"/>
    <col min="9" max="9" width="17" style="1" customWidth="1"/>
    <col min="10" max="10" width="17.33203125" style="1" customWidth="1"/>
    <col min="11" max="11" width="17.5" style="1" customWidth="1"/>
    <col min="12" max="12" width="16.6640625" style="1" customWidth="1"/>
    <col min="13" max="13" width="16.83203125" style="1" customWidth="1"/>
    <col min="14" max="14" width="17" style="2" customWidth="1"/>
    <col min="15" max="15" width="16.33203125" style="1" customWidth="1"/>
    <col min="16" max="16" width="14.83203125" style="1" customWidth="1"/>
    <col min="17" max="17" width="16" style="1" hidden="1" customWidth="1"/>
    <col min="18" max="18" width="17.33203125" style="1" hidden="1" customWidth="1"/>
    <col min="19" max="19" width="16.1640625" style="1" hidden="1" customWidth="1"/>
    <col min="20" max="20" width="16.83203125" style="1" hidden="1" customWidth="1"/>
    <col min="21" max="21" width="16" style="1" hidden="1" customWidth="1"/>
    <col min="22" max="22" width="16.83203125" style="1" hidden="1" customWidth="1"/>
    <col min="23" max="23" width="17.1640625" style="1" hidden="1" customWidth="1"/>
    <col min="24" max="24" width="18.1640625" style="1" hidden="1" customWidth="1"/>
    <col min="25" max="25" width="16.1640625" style="1" hidden="1" customWidth="1"/>
    <col min="26" max="26" width="18.6640625" style="1" hidden="1" customWidth="1"/>
    <col min="27" max="27" width="28.6640625" style="1" hidden="1" customWidth="1"/>
    <col min="28" max="28" width="14.83203125" style="1" hidden="1" customWidth="1"/>
    <col min="29" max="29" width="0" style="1" hidden="1" customWidth="1"/>
    <col min="30" max="30" width="18.1640625" style="1" hidden="1" customWidth="1"/>
    <col min="31" max="31" width="17.33203125" style="1" hidden="1" customWidth="1"/>
    <col min="32" max="32" width="16.83203125" style="1" hidden="1" customWidth="1"/>
    <col min="33" max="33" width="16.6640625" style="1" hidden="1" customWidth="1"/>
    <col min="34" max="34" width="0" style="1" hidden="1" customWidth="1"/>
    <col min="35" max="16384" width="12" style="1"/>
  </cols>
  <sheetData>
    <row r="1" spans="2:33" x14ac:dyDescent="0.2"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7"/>
      <c r="O1" s="67"/>
    </row>
    <row r="2" spans="2:33" ht="12.75" customHeight="1" x14ac:dyDescent="0.2">
      <c r="B2" s="68" t="s">
        <v>81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7"/>
      <c r="O2" s="67"/>
    </row>
    <row r="3" spans="2:33" x14ac:dyDescent="0.2">
      <c r="B3" s="68" t="s">
        <v>80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7"/>
      <c r="O3" s="67"/>
    </row>
    <row r="4" spans="2:33" s="2" customFormat="1" x14ac:dyDescent="0.2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</row>
    <row r="5" spans="2:33" s="2" customFormat="1" x14ac:dyDescent="0.2">
      <c r="D5" s="66" t="s">
        <v>79</v>
      </c>
      <c r="E5" s="65" t="s">
        <v>78</v>
      </c>
      <c r="F5" s="65"/>
      <c r="G5" s="64"/>
      <c r="H5" s="63"/>
      <c r="I5" s="63"/>
      <c r="J5" s="63"/>
      <c r="K5" s="62"/>
      <c r="L5" s="61"/>
      <c r="M5" s="60"/>
    </row>
    <row r="6" spans="2:33" s="2" customFormat="1" x14ac:dyDescent="0.2"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</row>
    <row r="7" spans="2:33" x14ac:dyDescent="0.2">
      <c r="B7" s="59" t="s">
        <v>77</v>
      </c>
      <c r="C7" s="58"/>
      <c r="D7" s="57"/>
      <c r="E7" s="56" t="s">
        <v>76</v>
      </c>
      <c r="F7" s="38"/>
      <c r="G7" s="56" t="s">
        <v>75</v>
      </c>
      <c r="H7" s="55" t="s">
        <v>74</v>
      </c>
      <c r="I7" s="54"/>
      <c r="J7" s="54"/>
      <c r="K7" s="54"/>
      <c r="L7" s="53"/>
      <c r="M7" s="45" t="s">
        <v>73</v>
      </c>
      <c r="N7" s="52" t="s">
        <v>72</v>
      </c>
      <c r="O7" s="51"/>
    </row>
    <row r="8" spans="2:33" ht="25.5" x14ac:dyDescent="0.2">
      <c r="B8" s="50"/>
      <c r="C8" s="49"/>
      <c r="D8" s="48"/>
      <c r="E8" s="46"/>
      <c r="F8" s="47" t="s">
        <v>71</v>
      </c>
      <c r="G8" s="46"/>
      <c r="H8" s="37" t="s">
        <v>70</v>
      </c>
      <c r="I8" s="37" t="s">
        <v>69</v>
      </c>
      <c r="J8" s="37" t="s">
        <v>68</v>
      </c>
      <c r="K8" s="37" t="s">
        <v>67</v>
      </c>
      <c r="L8" s="37" t="s">
        <v>66</v>
      </c>
      <c r="M8" s="45"/>
      <c r="N8" s="44" t="s">
        <v>65</v>
      </c>
      <c r="O8" s="44" t="s">
        <v>64</v>
      </c>
      <c r="Q8" s="1" t="s">
        <v>63</v>
      </c>
      <c r="U8" s="1" t="s">
        <v>62</v>
      </c>
      <c r="V8" s="1" t="s">
        <v>61</v>
      </c>
      <c r="W8" s="1" t="s">
        <v>60</v>
      </c>
      <c r="X8" s="1" t="s">
        <v>59</v>
      </c>
      <c r="Y8" s="1" t="s">
        <v>58</v>
      </c>
      <c r="Z8" s="1" t="s">
        <v>57</v>
      </c>
      <c r="AA8" s="1" t="s">
        <v>56</v>
      </c>
    </row>
    <row r="9" spans="2:33" x14ac:dyDescent="0.2">
      <c r="B9" s="43"/>
      <c r="C9" s="42"/>
      <c r="D9" s="41"/>
      <c r="E9" s="39"/>
      <c r="F9" s="40"/>
      <c r="G9" s="39"/>
      <c r="H9" s="37">
        <v>1</v>
      </c>
      <c r="I9" s="37">
        <v>2</v>
      </c>
      <c r="J9" s="38" t="s">
        <v>55</v>
      </c>
      <c r="K9" s="37">
        <v>5</v>
      </c>
      <c r="L9" s="37">
        <v>7</v>
      </c>
      <c r="M9" s="37" t="s">
        <v>54</v>
      </c>
      <c r="N9" s="36" t="s">
        <v>53</v>
      </c>
      <c r="O9" s="36" t="s">
        <v>52</v>
      </c>
      <c r="AD9" s="1">
        <v>1</v>
      </c>
      <c r="AE9" s="1">
        <v>2</v>
      </c>
    </row>
    <row r="10" spans="2:33" s="16" customFormat="1" x14ac:dyDescent="0.2">
      <c r="B10" s="27"/>
      <c r="C10" s="26"/>
      <c r="D10" s="29" t="s">
        <v>50</v>
      </c>
      <c r="E10" s="24" t="s">
        <v>51</v>
      </c>
      <c r="F10" s="29" t="s">
        <v>50</v>
      </c>
      <c r="G10" s="35" t="s">
        <v>41</v>
      </c>
      <c r="H10" s="34">
        <v>1397799.52</v>
      </c>
      <c r="I10" s="17">
        <v>867746.49</v>
      </c>
      <c r="J10" s="33">
        <f>+H10+I10</f>
        <v>2265546.0099999998</v>
      </c>
      <c r="K10" s="32">
        <v>222984.1</v>
      </c>
      <c r="L10" s="32">
        <v>222984.1</v>
      </c>
      <c r="M10" s="21">
        <f>+J10-K10</f>
        <v>2042561.9099999997</v>
      </c>
      <c r="N10" s="20">
        <f>+K10/H10</f>
        <v>0.15952509412794763</v>
      </c>
      <c r="O10" s="20">
        <f>K10/J10</f>
        <v>9.8423999784493468E-2</v>
      </c>
      <c r="P10" s="17"/>
      <c r="Q10" s="17">
        <f>+L10</f>
        <v>222984.1</v>
      </c>
      <c r="R10" s="17" t="e">
        <f>+K10+#REF!</f>
        <v>#REF!</v>
      </c>
      <c r="S10" s="17" t="e">
        <f>+K10+#REF!</f>
        <v>#REF!</v>
      </c>
      <c r="T10" s="17" t="e">
        <f>+#REF!</f>
        <v>#REF!</v>
      </c>
      <c r="U10" s="16">
        <v>20771463.530000001</v>
      </c>
      <c r="V10" s="16">
        <v>20771463.530000001</v>
      </c>
      <c r="W10" s="17">
        <v>20557319.620000001</v>
      </c>
      <c r="X10" s="3" t="e">
        <f>+#REF!+K10+L10</f>
        <v>#REF!</v>
      </c>
      <c r="Y10" s="18">
        <f>+K10+L10</f>
        <v>445968.2</v>
      </c>
      <c r="Z10" s="17">
        <v>2369572.52</v>
      </c>
      <c r="AA10" s="17">
        <v>2009411.42</v>
      </c>
      <c r="AD10" s="16">
        <v>26164039.920000002</v>
      </c>
      <c r="AE10" s="16">
        <v>12306311.529999999</v>
      </c>
      <c r="AF10" s="16">
        <v>12306311.529999999</v>
      </c>
      <c r="AG10" s="16">
        <v>11158253.18</v>
      </c>
    </row>
    <row r="11" spans="2:33" s="16" customFormat="1" x14ac:dyDescent="0.2">
      <c r="B11" s="27"/>
      <c r="C11" s="26"/>
      <c r="D11" s="29" t="s">
        <v>48</v>
      </c>
      <c r="E11" s="24" t="s">
        <v>49</v>
      </c>
      <c r="F11" s="29" t="s">
        <v>48</v>
      </c>
      <c r="G11" s="30" t="s">
        <v>41</v>
      </c>
      <c r="H11" s="23">
        <v>6404442.6299999999</v>
      </c>
      <c r="I11" s="17">
        <v>5183078.29</v>
      </c>
      <c r="J11" s="21">
        <f>+H11+I11</f>
        <v>11587520.92</v>
      </c>
      <c r="K11" s="28">
        <v>1215433.48</v>
      </c>
      <c r="L11" s="28">
        <v>1215433.48</v>
      </c>
      <c r="M11" s="21">
        <f>+J11-K11</f>
        <v>10372087.439999999</v>
      </c>
      <c r="N11" s="20">
        <f>K11/H11</f>
        <v>0.18977974356528821</v>
      </c>
      <c r="O11" s="20">
        <f>K11/J11</f>
        <v>0.10489158883865903</v>
      </c>
      <c r="P11" s="17"/>
      <c r="Q11" s="17">
        <f>+L11</f>
        <v>1215433.48</v>
      </c>
      <c r="R11" s="17" t="e">
        <f>+K11+#REF!</f>
        <v>#REF!</v>
      </c>
      <c r="S11" s="17" t="e">
        <f>+K11+#REF!</f>
        <v>#REF!</v>
      </c>
      <c r="T11" s="17" t="e">
        <f>+#REF!</f>
        <v>#REF!</v>
      </c>
      <c r="U11" s="16">
        <v>13224420.92</v>
      </c>
      <c r="V11" s="16">
        <v>13224420.92</v>
      </c>
      <c r="W11" s="28">
        <v>13212914.82</v>
      </c>
      <c r="X11" s="3" t="e">
        <f>+#REF!+K11+L11</f>
        <v>#REF!</v>
      </c>
      <c r="Y11" s="18">
        <f>+K11+L11</f>
        <v>2430866.96</v>
      </c>
      <c r="Z11" s="17">
        <v>201111.72</v>
      </c>
      <c r="AA11" s="17">
        <v>201111.72</v>
      </c>
      <c r="AD11" s="16">
        <v>748607.09</v>
      </c>
      <c r="AE11" s="16">
        <v>725776.75999999989</v>
      </c>
      <c r="AF11" s="16">
        <v>725776.75999999989</v>
      </c>
      <c r="AG11" s="16">
        <v>721936.32</v>
      </c>
    </row>
    <row r="12" spans="2:33" s="16" customFormat="1" x14ac:dyDescent="0.2">
      <c r="B12" s="27"/>
      <c r="C12" s="26"/>
      <c r="D12" s="29" t="s">
        <v>46</v>
      </c>
      <c r="E12" s="24" t="s">
        <v>47</v>
      </c>
      <c r="F12" s="29" t="s">
        <v>46</v>
      </c>
      <c r="G12" s="31" t="s">
        <v>41</v>
      </c>
      <c r="H12" s="23">
        <v>1840941.86</v>
      </c>
      <c r="I12" s="17">
        <v>710503.39</v>
      </c>
      <c r="J12" s="21">
        <f>+H12+I12</f>
        <v>2551445.25</v>
      </c>
      <c r="K12" s="28">
        <v>164363.42000000001</v>
      </c>
      <c r="L12" s="28">
        <v>164363.42000000001</v>
      </c>
      <c r="M12" s="21">
        <f>+J12-K12</f>
        <v>2387081.83</v>
      </c>
      <c r="N12" s="20">
        <f>K12/H12</f>
        <v>8.9282243818389798E-2</v>
      </c>
      <c r="O12" s="20">
        <f>K12/J12</f>
        <v>6.4419732306621125E-2</v>
      </c>
      <c r="P12" s="17"/>
      <c r="Q12" s="17">
        <f>+L12</f>
        <v>164363.42000000001</v>
      </c>
      <c r="R12" s="17" t="e">
        <f>+K12+#REF!</f>
        <v>#REF!</v>
      </c>
      <c r="S12" s="17" t="e">
        <f>+K12+#REF!</f>
        <v>#REF!</v>
      </c>
      <c r="T12" s="17" t="e">
        <f>+#REF!</f>
        <v>#REF!</v>
      </c>
      <c r="U12" s="16">
        <v>49493967.280000001</v>
      </c>
      <c r="V12" s="16">
        <v>49493967.280000001</v>
      </c>
      <c r="W12" s="28">
        <v>48781949.390000001</v>
      </c>
      <c r="X12" s="3" t="e">
        <f>+#REF!+K12+L12</f>
        <v>#REF!</v>
      </c>
      <c r="Y12" s="18">
        <f>+K12+L12</f>
        <v>328726.84000000003</v>
      </c>
      <c r="Z12" s="17">
        <v>510225.66</v>
      </c>
      <c r="AA12" s="17">
        <v>510225.66</v>
      </c>
      <c r="AD12" s="16">
        <v>7630670.4500000002</v>
      </c>
      <c r="AE12" s="16">
        <v>4111052.11</v>
      </c>
      <c r="AF12" s="16">
        <v>4111052.11</v>
      </c>
      <c r="AG12" s="16">
        <v>4093322.31</v>
      </c>
    </row>
    <row r="13" spans="2:33" s="16" customFormat="1" x14ac:dyDescent="0.2">
      <c r="B13" s="27"/>
      <c r="C13" s="26"/>
      <c r="D13" s="29" t="s">
        <v>44</v>
      </c>
      <c r="E13" s="24" t="s">
        <v>45</v>
      </c>
      <c r="F13" s="29" t="s">
        <v>44</v>
      </c>
      <c r="G13" s="30" t="s">
        <v>41</v>
      </c>
      <c r="H13" s="23">
        <v>1781478.68</v>
      </c>
      <c r="I13" s="17">
        <v>1604008.81</v>
      </c>
      <c r="J13" s="21">
        <f>+H13+I13</f>
        <v>3385487.49</v>
      </c>
      <c r="K13" s="28">
        <v>321702.88</v>
      </c>
      <c r="L13" s="28">
        <v>321702.88</v>
      </c>
      <c r="M13" s="21">
        <f>+J13-K13</f>
        <v>3063784.6100000003</v>
      </c>
      <c r="N13" s="20">
        <f>K13/H13</f>
        <v>0.18058194218748663</v>
      </c>
      <c r="O13" s="20">
        <f>K13/J13</f>
        <v>9.5024093561190501E-2</v>
      </c>
      <c r="P13" s="17"/>
      <c r="Q13" s="17">
        <f>+L13</f>
        <v>321702.88</v>
      </c>
      <c r="R13" s="17" t="e">
        <f>+K13+#REF!</f>
        <v>#REF!</v>
      </c>
      <c r="S13" s="17" t="e">
        <f>+K13+#REF!</f>
        <v>#REF!</v>
      </c>
      <c r="T13" s="17" t="e">
        <f>+#REF!</f>
        <v>#REF!</v>
      </c>
      <c r="U13" s="16">
        <v>50700438.890000001</v>
      </c>
      <c r="V13" s="16">
        <v>50700438.890000001</v>
      </c>
      <c r="W13" s="28">
        <v>50700438.890000001</v>
      </c>
      <c r="X13" s="3" t="e">
        <f>+#REF!+K13+L13</f>
        <v>#REF!</v>
      </c>
      <c r="Y13" s="18">
        <f>+K13+L13</f>
        <v>643405.76</v>
      </c>
      <c r="Z13" s="17">
        <v>591074.37</v>
      </c>
      <c r="AA13" s="17">
        <v>591074.37</v>
      </c>
      <c r="AD13" s="16">
        <v>2497532.88</v>
      </c>
      <c r="AE13" s="16">
        <v>2226570.3200000003</v>
      </c>
      <c r="AF13" s="16">
        <v>2226570.3200000003</v>
      </c>
      <c r="AG13" s="16">
        <v>2191428.7200000002</v>
      </c>
    </row>
    <row r="14" spans="2:33" s="16" customFormat="1" x14ac:dyDescent="0.2">
      <c r="B14" s="27"/>
      <c r="C14" s="26"/>
      <c r="D14" s="29" t="s">
        <v>42</v>
      </c>
      <c r="E14" s="24" t="s">
        <v>43</v>
      </c>
      <c r="F14" s="29" t="s">
        <v>42</v>
      </c>
      <c r="G14" s="30" t="s">
        <v>41</v>
      </c>
      <c r="H14" s="23">
        <v>108600.18</v>
      </c>
      <c r="I14" s="17">
        <v>1871968.35</v>
      </c>
      <c r="J14" s="21">
        <f>+H14+I14</f>
        <v>1980568.53</v>
      </c>
      <c r="K14" s="28">
        <v>51871.24</v>
      </c>
      <c r="L14" s="28">
        <v>51871.24</v>
      </c>
      <c r="M14" s="21">
        <f>+J14-K14</f>
        <v>1928697.29</v>
      </c>
      <c r="N14" s="20">
        <f>K14/H14</f>
        <v>0.4776349357800328</v>
      </c>
      <c r="O14" s="20">
        <f>K14/J14</f>
        <v>2.6190075836456918E-2</v>
      </c>
      <c r="P14" s="17"/>
      <c r="Q14" s="17">
        <f>+L14</f>
        <v>51871.24</v>
      </c>
      <c r="R14" s="17" t="e">
        <f>+K14+#REF!</f>
        <v>#REF!</v>
      </c>
      <c r="S14" s="17" t="e">
        <f>+K14+#REF!</f>
        <v>#REF!</v>
      </c>
      <c r="T14" s="17" t="e">
        <f>+#REF!</f>
        <v>#REF!</v>
      </c>
      <c r="U14" s="16">
        <v>3943868.57</v>
      </c>
      <c r="V14" s="16">
        <v>3943868.57</v>
      </c>
      <c r="W14" s="28">
        <v>3895757.11</v>
      </c>
      <c r="X14" s="3" t="e">
        <f>+#REF!+K14+L14</f>
        <v>#REF!</v>
      </c>
      <c r="Y14" s="18">
        <f>+K14+L14</f>
        <v>103742.48</v>
      </c>
      <c r="Z14" s="17">
        <v>9578478.1099999994</v>
      </c>
      <c r="AA14" s="17">
        <v>9578478.1099999994</v>
      </c>
      <c r="AD14" s="16">
        <v>41888586.5</v>
      </c>
      <c r="AE14" s="16">
        <v>38618170.409999996</v>
      </c>
      <c r="AF14" s="16">
        <v>38618170.409999996</v>
      </c>
      <c r="AG14" s="16">
        <v>38434042.719999999</v>
      </c>
    </row>
    <row r="15" spans="2:33" s="16" customFormat="1" x14ac:dyDescent="0.2">
      <c r="B15" s="27"/>
      <c r="C15" s="26"/>
      <c r="D15" s="29" t="s">
        <v>39</v>
      </c>
      <c r="E15" s="24" t="s">
        <v>40</v>
      </c>
      <c r="F15" s="29" t="s">
        <v>39</v>
      </c>
      <c r="G15" s="30" t="s">
        <v>2</v>
      </c>
      <c r="H15" s="23">
        <v>60954394.899999999</v>
      </c>
      <c r="I15" s="17">
        <v>92399.72</v>
      </c>
      <c r="J15" s="21">
        <f>+H15+I15</f>
        <v>61046794.619999997</v>
      </c>
      <c r="K15" s="28">
        <v>25228.42</v>
      </c>
      <c r="L15" s="28">
        <v>25228.42</v>
      </c>
      <c r="M15" s="21">
        <f>+J15-K15</f>
        <v>61021566.199999996</v>
      </c>
      <c r="N15" s="20">
        <v>0</v>
      </c>
      <c r="O15" s="20">
        <f>K15/J15</f>
        <v>4.1326363090871815E-4</v>
      </c>
      <c r="P15" s="17"/>
      <c r="Q15" s="17"/>
      <c r="R15" s="17"/>
      <c r="S15" s="17"/>
      <c r="T15" s="17"/>
      <c r="W15" s="28"/>
      <c r="X15" s="3"/>
      <c r="Y15" s="18"/>
      <c r="Z15" s="17"/>
      <c r="AA15" s="17"/>
    </row>
    <row r="16" spans="2:33" s="16" customFormat="1" x14ac:dyDescent="0.2">
      <c r="B16" s="27"/>
      <c r="C16" s="26"/>
      <c r="D16" s="25" t="s">
        <v>37</v>
      </c>
      <c r="E16" s="24" t="s">
        <v>38</v>
      </c>
      <c r="F16" s="25" t="s">
        <v>37</v>
      </c>
      <c r="G16" s="30" t="s">
        <v>2</v>
      </c>
      <c r="H16" s="23">
        <v>207121.78</v>
      </c>
      <c r="I16" s="17">
        <v>56604817.350000001</v>
      </c>
      <c r="J16" s="21">
        <f>+H16+I16</f>
        <v>56811939.130000003</v>
      </c>
      <c r="K16" s="28">
        <v>12187603.140000001</v>
      </c>
      <c r="L16" s="28">
        <v>12187603.140000001</v>
      </c>
      <c r="M16" s="21">
        <f>+J16-K16</f>
        <v>44624335.990000002</v>
      </c>
      <c r="N16" s="20">
        <v>0</v>
      </c>
      <c r="O16" s="20">
        <f>K16/J16</f>
        <v>0.21452538544955665</v>
      </c>
      <c r="P16" s="17"/>
      <c r="Q16" s="17"/>
      <c r="R16" s="17"/>
      <c r="S16" s="17"/>
      <c r="T16" s="17"/>
      <c r="W16" s="28"/>
      <c r="X16" s="3"/>
      <c r="Y16" s="18"/>
      <c r="Z16" s="17"/>
      <c r="AA16" s="17"/>
    </row>
    <row r="17" spans="1:33" s="16" customFormat="1" x14ac:dyDescent="0.2">
      <c r="B17" s="27"/>
      <c r="C17" s="26"/>
      <c r="D17" s="29" t="s">
        <v>35</v>
      </c>
      <c r="E17" s="24" t="s">
        <v>36</v>
      </c>
      <c r="F17" s="29" t="s">
        <v>35</v>
      </c>
      <c r="G17" s="30" t="s">
        <v>2</v>
      </c>
      <c r="H17" s="23">
        <v>904268.69</v>
      </c>
      <c r="I17" s="17">
        <v>207878.37</v>
      </c>
      <c r="J17" s="21">
        <f>+H17+I17</f>
        <v>1112147.06</v>
      </c>
      <c r="K17" s="28">
        <v>45353.760000000002</v>
      </c>
      <c r="L17" s="28">
        <v>45353.760000000002</v>
      </c>
      <c r="M17" s="21">
        <f>+J17-K17</f>
        <v>1066793.3</v>
      </c>
      <c r="N17" s="20">
        <f>K17/H17</f>
        <v>5.0155181199517153E-2</v>
      </c>
      <c r="O17" s="20">
        <f>K17/J17</f>
        <v>4.0780362266119731E-2</v>
      </c>
      <c r="P17" s="17"/>
      <c r="Q17" s="17">
        <f>+L17</f>
        <v>45353.760000000002</v>
      </c>
      <c r="R17" s="17" t="e">
        <f>+K17+#REF!</f>
        <v>#REF!</v>
      </c>
      <c r="S17" s="17" t="e">
        <f>+K17+#REF!</f>
        <v>#REF!</v>
      </c>
      <c r="T17" s="17" t="e">
        <f>+#REF!</f>
        <v>#REF!</v>
      </c>
      <c r="U17" s="16">
        <v>1214596.18</v>
      </c>
      <c r="V17" s="16">
        <v>1214596.18</v>
      </c>
      <c r="W17" s="28">
        <v>1214041.47</v>
      </c>
      <c r="X17" s="3" t="e">
        <f>+#REF!+K17+L17</f>
        <v>#REF!</v>
      </c>
      <c r="Y17" s="18">
        <f>+K17+L17</f>
        <v>90707.520000000004</v>
      </c>
      <c r="Z17" s="17">
        <v>187187.11</v>
      </c>
      <c r="AA17" s="17">
        <v>187187.11</v>
      </c>
      <c r="AD17" s="16">
        <v>671552.06</v>
      </c>
      <c r="AE17" s="16">
        <v>654797.79999999993</v>
      </c>
      <c r="AF17" s="16">
        <v>654797.79999999993</v>
      </c>
      <c r="AG17" s="16">
        <v>646499.85</v>
      </c>
    </row>
    <row r="18" spans="1:33" s="16" customFormat="1" ht="25.5" x14ac:dyDescent="0.2">
      <c r="B18" s="27"/>
      <c r="C18" s="26"/>
      <c r="D18" s="29" t="s">
        <v>33</v>
      </c>
      <c r="E18" s="24" t="s">
        <v>34</v>
      </c>
      <c r="F18" s="29" t="s">
        <v>33</v>
      </c>
      <c r="G18" s="30" t="s">
        <v>2</v>
      </c>
      <c r="H18" s="23">
        <v>8612319.5099999998</v>
      </c>
      <c r="I18" s="17">
        <v>349766.43</v>
      </c>
      <c r="J18" s="21">
        <f>+H18+I18</f>
        <v>8962085.9399999995</v>
      </c>
      <c r="K18" s="28">
        <v>76820.679999999993</v>
      </c>
      <c r="L18" s="28">
        <v>76820.679999999993</v>
      </c>
      <c r="M18" s="21">
        <f>+J18-K18</f>
        <v>8885265.2599999998</v>
      </c>
      <c r="N18" s="20">
        <v>0</v>
      </c>
      <c r="O18" s="20">
        <f>K18/J18</f>
        <v>8.5717410560782904E-3</v>
      </c>
      <c r="P18" s="17"/>
      <c r="Q18" s="17"/>
      <c r="R18" s="17"/>
      <c r="S18" s="17"/>
      <c r="T18" s="17"/>
      <c r="W18" s="28"/>
      <c r="X18" s="3"/>
      <c r="Y18" s="18"/>
      <c r="Z18" s="17"/>
      <c r="AA18" s="17"/>
    </row>
    <row r="19" spans="1:33" s="16" customFormat="1" ht="25.5" x14ac:dyDescent="0.2">
      <c r="B19" s="27"/>
      <c r="C19" s="26"/>
      <c r="D19" s="29" t="s">
        <v>31</v>
      </c>
      <c r="E19" s="24" t="s">
        <v>32</v>
      </c>
      <c r="F19" s="29" t="s">
        <v>31</v>
      </c>
      <c r="G19" s="30" t="s">
        <v>2</v>
      </c>
      <c r="H19" s="23">
        <v>2041247.75</v>
      </c>
      <c r="I19" s="17">
        <v>11093446.949999999</v>
      </c>
      <c r="J19" s="21">
        <f>+H19+I19</f>
        <v>13134694.699999999</v>
      </c>
      <c r="K19" s="28">
        <v>2202038.66</v>
      </c>
      <c r="L19" s="28">
        <v>2202038.66</v>
      </c>
      <c r="M19" s="21">
        <f>+J19-K19</f>
        <v>10932656.039999999</v>
      </c>
      <c r="N19" s="20">
        <f>K19/H19</f>
        <v>1.0787708939299505</v>
      </c>
      <c r="O19" s="20">
        <f>K19/J19</f>
        <v>0.16765054006165825</v>
      </c>
      <c r="P19" s="17"/>
      <c r="Q19" s="17">
        <f>+L19</f>
        <v>2202038.66</v>
      </c>
      <c r="R19" s="17" t="e">
        <f>+K19+#REF!</f>
        <v>#REF!</v>
      </c>
      <c r="S19" s="17" t="e">
        <f>+K19+#REF!</f>
        <v>#REF!</v>
      </c>
      <c r="T19" s="17" t="e">
        <f>+#REF!</f>
        <v>#REF!</v>
      </c>
      <c r="W19" s="28"/>
      <c r="X19" s="3" t="e">
        <f>+#REF!+K19+L19</f>
        <v>#REF!</v>
      </c>
      <c r="Y19" s="18">
        <f>+K19+L19</f>
        <v>4404077.32</v>
      </c>
      <c r="Z19" s="17">
        <v>3329294.49</v>
      </c>
      <c r="AA19" s="17">
        <v>3329294.49</v>
      </c>
      <c r="AD19" s="16">
        <v>13486523.74</v>
      </c>
      <c r="AE19" s="16">
        <v>12853983.649999999</v>
      </c>
      <c r="AF19" s="16">
        <v>12853983.649999999</v>
      </c>
      <c r="AG19" s="16">
        <v>12831714.529999999</v>
      </c>
    </row>
    <row r="20" spans="1:33" s="16" customFormat="1" x14ac:dyDescent="0.2">
      <c r="B20" s="27"/>
      <c r="C20" s="26"/>
      <c r="D20" s="29" t="s">
        <v>29</v>
      </c>
      <c r="E20" s="24" t="s">
        <v>30</v>
      </c>
      <c r="F20" s="29" t="s">
        <v>29</v>
      </c>
      <c r="G20" s="30" t="s">
        <v>2</v>
      </c>
      <c r="H20" s="23">
        <v>103766.22</v>
      </c>
      <c r="I20" s="17">
        <v>264679.53000000003</v>
      </c>
      <c r="J20" s="21">
        <f>+H20+I20</f>
        <v>368445.75</v>
      </c>
      <c r="K20" s="28">
        <v>225734.7</v>
      </c>
      <c r="L20" s="28">
        <v>175855.26</v>
      </c>
      <c r="M20" s="21">
        <f>+J20-K20</f>
        <v>142711.04999999999</v>
      </c>
      <c r="N20" s="20">
        <f>K20/H20</f>
        <v>2.1754160457998761</v>
      </c>
      <c r="O20" s="20">
        <f>K20/J20</f>
        <v>0.6126674008317371</v>
      </c>
      <c r="P20" s="17"/>
      <c r="Q20" s="17">
        <f>+L20</f>
        <v>175855.26</v>
      </c>
      <c r="R20" s="17" t="e">
        <f>+K20+#REF!</f>
        <v>#REF!</v>
      </c>
      <c r="S20" s="17" t="e">
        <f>+K20+#REF!</f>
        <v>#REF!</v>
      </c>
      <c r="T20" s="17" t="e">
        <f>+#REF!</f>
        <v>#REF!</v>
      </c>
      <c r="U20" s="16">
        <v>1702789.79</v>
      </c>
      <c r="V20" s="16">
        <v>1702789.79</v>
      </c>
      <c r="W20" s="28">
        <v>1693069.79</v>
      </c>
      <c r="X20" s="3" t="e">
        <f>+#REF!+K20+L20</f>
        <v>#REF!</v>
      </c>
      <c r="Y20" s="18">
        <f>+K20+L20</f>
        <v>401589.96</v>
      </c>
      <c r="Z20" s="17">
        <v>187335.42</v>
      </c>
      <c r="AA20" s="17">
        <v>187335.42</v>
      </c>
      <c r="AD20" s="16">
        <v>1542004.23</v>
      </c>
      <c r="AE20" s="16">
        <v>1088473.46</v>
      </c>
      <c r="AF20" s="16">
        <v>1088473.46</v>
      </c>
      <c r="AG20" s="16">
        <v>1060898.27</v>
      </c>
    </row>
    <row r="21" spans="1:33" s="16" customFormat="1" x14ac:dyDescent="0.2">
      <c r="B21" s="27"/>
      <c r="C21" s="26"/>
      <c r="D21" s="29" t="s">
        <v>27</v>
      </c>
      <c r="E21" s="24" t="s">
        <v>28</v>
      </c>
      <c r="F21" s="29" t="s">
        <v>27</v>
      </c>
      <c r="G21" s="30" t="s">
        <v>2</v>
      </c>
      <c r="H21" s="23">
        <v>334132.45</v>
      </c>
      <c r="I21" s="17">
        <v>87873.62</v>
      </c>
      <c r="J21" s="21">
        <f>+H21+I21</f>
        <v>422006.07</v>
      </c>
      <c r="K21" s="28">
        <v>19712.349999999999</v>
      </c>
      <c r="L21" s="28">
        <v>19712.349999999999</v>
      </c>
      <c r="M21" s="21">
        <f>+J21-K21</f>
        <v>402293.72000000003</v>
      </c>
      <c r="N21" s="20">
        <f>K21/H21</f>
        <v>5.8995616857925648E-2</v>
      </c>
      <c r="O21" s="20">
        <f>K21/J21</f>
        <v>4.6711057971275151E-2</v>
      </c>
      <c r="P21" s="17"/>
      <c r="Q21" s="17">
        <f>+L21</f>
        <v>19712.349999999999</v>
      </c>
      <c r="R21" s="17" t="e">
        <f>+K21+#REF!</f>
        <v>#REF!</v>
      </c>
      <c r="S21" s="17" t="e">
        <f>+K21+#REF!</f>
        <v>#REF!</v>
      </c>
      <c r="T21" s="17" t="e">
        <f>+#REF!</f>
        <v>#REF!</v>
      </c>
      <c r="U21" s="16">
        <v>1288268.69</v>
      </c>
      <c r="V21" s="16">
        <v>1288268.69</v>
      </c>
      <c r="W21" s="28">
        <v>1213198.28</v>
      </c>
      <c r="X21" s="3" t="e">
        <f>+#REF!+K21+L21</f>
        <v>#REF!</v>
      </c>
      <c r="Y21" s="18">
        <f>+K21+L21</f>
        <v>39424.699999999997</v>
      </c>
      <c r="Z21" s="17">
        <v>83015.33</v>
      </c>
      <c r="AA21" s="17">
        <v>83015.33</v>
      </c>
      <c r="AD21" s="16">
        <v>995534.74</v>
      </c>
      <c r="AE21" s="16">
        <v>541139.43999999994</v>
      </c>
      <c r="AF21" s="16">
        <v>541139.43999999994</v>
      </c>
      <c r="AG21" s="16">
        <v>540139.43999999994</v>
      </c>
    </row>
    <row r="22" spans="1:33" s="16" customFormat="1" x14ac:dyDescent="0.2">
      <c r="B22" s="27"/>
      <c r="C22" s="26"/>
      <c r="D22" s="29" t="s">
        <v>25</v>
      </c>
      <c r="E22" s="24" t="s">
        <v>26</v>
      </c>
      <c r="F22" s="29" t="s">
        <v>25</v>
      </c>
      <c r="G22" s="30" t="s">
        <v>2</v>
      </c>
      <c r="H22" s="23">
        <v>158055.96</v>
      </c>
      <c r="I22" s="17">
        <v>177593.65</v>
      </c>
      <c r="J22" s="21">
        <f>+H22+I22</f>
        <v>335649.61</v>
      </c>
      <c r="K22" s="28">
        <v>40098.89</v>
      </c>
      <c r="L22" s="28">
        <v>40098.89</v>
      </c>
      <c r="M22" s="21">
        <f>+J22-K22</f>
        <v>295550.71999999997</v>
      </c>
      <c r="N22" s="20">
        <f>K22/H22</f>
        <v>0.25370058807019996</v>
      </c>
      <c r="O22" s="20">
        <f>K22/J22</f>
        <v>0.11946651747934402</v>
      </c>
      <c r="P22" s="17"/>
      <c r="Q22" s="17">
        <f>+L22</f>
        <v>40098.89</v>
      </c>
      <c r="R22" s="17" t="e">
        <f>+K22+#REF!</f>
        <v>#REF!</v>
      </c>
      <c r="S22" s="17" t="e">
        <f>+K22+#REF!</f>
        <v>#REF!</v>
      </c>
      <c r="T22" s="17" t="e">
        <f>+#REF!</f>
        <v>#REF!</v>
      </c>
      <c r="U22" s="16">
        <v>3957858.17</v>
      </c>
      <c r="V22" s="16">
        <v>3957858.17</v>
      </c>
      <c r="W22" s="28">
        <v>3879266.77</v>
      </c>
      <c r="X22" s="3" t="e">
        <f>+#REF!+K22+L22</f>
        <v>#REF!</v>
      </c>
      <c r="Y22" s="18">
        <f>+K22+L22</f>
        <v>80197.78</v>
      </c>
      <c r="Z22" s="17">
        <v>220368.51</v>
      </c>
      <c r="AA22" s="17">
        <v>220368.51</v>
      </c>
      <c r="AD22" s="16">
        <v>2524679.0699999998</v>
      </c>
      <c r="AE22" s="16">
        <v>1552174.0699999998</v>
      </c>
      <c r="AF22" s="16">
        <v>1552174.0699999998</v>
      </c>
      <c r="AG22" s="16">
        <v>1395811.46</v>
      </c>
    </row>
    <row r="23" spans="1:33" s="16" customFormat="1" x14ac:dyDescent="0.2">
      <c r="B23" s="27"/>
      <c r="C23" s="26"/>
      <c r="D23" s="29" t="s">
        <v>23</v>
      </c>
      <c r="E23" s="24" t="s">
        <v>24</v>
      </c>
      <c r="F23" s="29" t="s">
        <v>23</v>
      </c>
      <c r="G23" s="24" t="s">
        <v>18</v>
      </c>
      <c r="H23" s="23">
        <v>7608509.1799999997</v>
      </c>
      <c r="I23" s="17">
        <v>176452.92</v>
      </c>
      <c r="J23" s="21">
        <f>+H23+I23</f>
        <v>7784962.0999999996</v>
      </c>
      <c r="K23" s="28">
        <v>40074.32</v>
      </c>
      <c r="L23" s="28">
        <v>40074.32</v>
      </c>
      <c r="M23" s="21">
        <f>+J23-K23</f>
        <v>7744887.7799999993</v>
      </c>
      <c r="N23" s="20">
        <f>K23/H23</f>
        <v>5.2670397119767955E-3</v>
      </c>
      <c r="O23" s="20">
        <f>K23/J23</f>
        <v>5.1476576873765384E-3</v>
      </c>
      <c r="P23" s="17"/>
      <c r="Q23" s="17">
        <f>+L23</f>
        <v>40074.32</v>
      </c>
      <c r="R23" s="17" t="e">
        <f>+K23+#REF!</f>
        <v>#REF!</v>
      </c>
      <c r="S23" s="17" t="e">
        <f>+K23+#REF!</f>
        <v>#REF!</v>
      </c>
      <c r="T23" s="17" t="e">
        <f>+#REF!</f>
        <v>#REF!</v>
      </c>
      <c r="U23" s="16">
        <v>5696035.3600000003</v>
      </c>
      <c r="V23" s="16">
        <v>5696035.3600000003</v>
      </c>
      <c r="W23" s="28">
        <v>5591757.4900000002</v>
      </c>
      <c r="X23" s="3" t="e">
        <f>+#REF!+K23+L23</f>
        <v>#REF!</v>
      </c>
      <c r="Y23" s="18">
        <f>+K23+L23</f>
        <v>80148.639999999999</v>
      </c>
      <c r="Z23" s="17">
        <v>635096.01</v>
      </c>
      <c r="AA23" s="17">
        <v>635096.01</v>
      </c>
      <c r="AD23" s="16">
        <v>2557149.61</v>
      </c>
      <c r="AE23" s="16">
        <v>2267266.44</v>
      </c>
      <c r="AF23" s="16">
        <v>2267266.44</v>
      </c>
      <c r="AG23" s="16">
        <v>2251161.67</v>
      </c>
    </row>
    <row r="24" spans="1:33" s="16" customFormat="1" ht="25.5" x14ac:dyDescent="0.2">
      <c r="B24" s="27"/>
      <c r="C24" s="26"/>
      <c r="D24" s="29" t="s">
        <v>21</v>
      </c>
      <c r="E24" s="24" t="s">
        <v>22</v>
      </c>
      <c r="F24" s="29" t="s">
        <v>21</v>
      </c>
      <c r="G24" s="24" t="s">
        <v>18</v>
      </c>
      <c r="H24" s="23">
        <v>255910.99</v>
      </c>
      <c r="I24" s="17">
        <v>1779991.39</v>
      </c>
      <c r="J24" s="21">
        <f>+H24+I24</f>
        <v>2035902.38</v>
      </c>
      <c r="K24" s="28">
        <v>487826.38</v>
      </c>
      <c r="L24" s="28">
        <v>487826.38</v>
      </c>
      <c r="M24" s="21">
        <f>+J24-K24</f>
        <v>1548076</v>
      </c>
      <c r="N24" s="20">
        <f>K24/H24</f>
        <v>1.9062345857049752</v>
      </c>
      <c r="O24" s="20">
        <f>K24/J24</f>
        <v>0.23961187176371396</v>
      </c>
      <c r="P24" s="17"/>
      <c r="Q24" s="17">
        <f>+L24</f>
        <v>487826.38</v>
      </c>
      <c r="R24" s="17" t="e">
        <f>+K24+#REF!</f>
        <v>#REF!</v>
      </c>
      <c r="S24" s="17" t="e">
        <f>+K24+#REF!</f>
        <v>#REF!</v>
      </c>
      <c r="T24" s="17" t="e">
        <f>+#REF!</f>
        <v>#REF!</v>
      </c>
      <c r="U24" s="16">
        <v>373358.68</v>
      </c>
      <c r="V24" s="16">
        <v>373358.68</v>
      </c>
      <c r="W24" s="28">
        <v>367442.68</v>
      </c>
      <c r="X24" s="3" t="e">
        <f>+#REF!+K24+L24</f>
        <v>#REF!</v>
      </c>
      <c r="Y24" s="18">
        <f>+K24+L24</f>
        <v>975652.76</v>
      </c>
      <c r="Z24" s="17">
        <v>65236.94</v>
      </c>
      <c r="AA24" s="17">
        <v>65236.94</v>
      </c>
      <c r="AD24" s="16">
        <v>257473.85</v>
      </c>
      <c r="AE24" s="16">
        <v>244569.41</v>
      </c>
      <c r="AF24" s="16">
        <v>244569.41</v>
      </c>
      <c r="AG24" s="16">
        <v>236863.12</v>
      </c>
    </row>
    <row r="25" spans="1:33" s="16" customFormat="1" x14ac:dyDescent="0.2">
      <c r="B25" s="27"/>
      <c r="C25" s="26"/>
      <c r="D25" s="29" t="s">
        <v>19</v>
      </c>
      <c r="E25" s="24" t="s">
        <v>20</v>
      </c>
      <c r="F25" s="29" t="s">
        <v>19</v>
      </c>
      <c r="G25" s="24" t="s">
        <v>18</v>
      </c>
      <c r="H25" s="23">
        <v>1235238.99</v>
      </c>
      <c r="I25" s="17">
        <v>221886.52</v>
      </c>
      <c r="J25" s="21">
        <f>+H25+I25</f>
        <v>1457125.51</v>
      </c>
      <c r="K25" s="28">
        <v>59760.91</v>
      </c>
      <c r="L25" s="28">
        <v>59760.91</v>
      </c>
      <c r="M25" s="21">
        <f>+J25-K25</f>
        <v>1397364.6</v>
      </c>
      <c r="N25" s="20">
        <f>K25/H25</f>
        <v>4.8380038586702971E-2</v>
      </c>
      <c r="O25" s="20">
        <f>K25/J25</f>
        <v>4.101287746997169E-2</v>
      </c>
      <c r="P25" s="17"/>
      <c r="Q25" s="17">
        <f>+L25</f>
        <v>59760.91</v>
      </c>
      <c r="R25" s="17" t="e">
        <f>+K25+#REF!</f>
        <v>#REF!</v>
      </c>
      <c r="S25" s="17" t="e">
        <f>+K25+#REF!</f>
        <v>#REF!</v>
      </c>
      <c r="T25" s="17" t="e">
        <f>+#REF!</f>
        <v>#REF!</v>
      </c>
      <c r="W25" s="28"/>
      <c r="X25" s="3" t="e">
        <f>+#REF!+K25+L25</f>
        <v>#REF!</v>
      </c>
      <c r="Y25" s="18">
        <f>+K25+L25</f>
        <v>119521.82</v>
      </c>
      <c r="Z25" s="17">
        <v>155258.82</v>
      </c>
      <c r="AA25" s="17">
        <v>155258.82</v>
      </c>
      <c r="AD25" s="16">
        <v>1036792.81</v>
      </c>
      <c r="AE25" s="16">
        <v>876477.82</v>
      </c>
      <c r="AF25" s="16">
        <v>876477.82</v>
      </c>
      <c r="AG25" s="16">
        <v>821468.98</v>
      </c>
    </row>
    <row r="26" spans="1:33" s="16" customFormat="1" x14ac:dyDescent="0.2">
      <c r="B26" s="27"/>
      <c r="C26" s="26"/>
      <c r="D26" s="29" t="s">
        <v>16</v>
      </c>
      <c r="E26" s="24" t="s">
        <v>17</v>
      </c>
      <c r="F26" s="29" t="s">
        <v>16</v>
      </c>
      <c r="G26" s="24" t="s">
        <v>11</v>
      </c>
      <c r="H26" s="23">
        <v>46174646.82</v>
      </c>
      <c r="I26" s="17">
        <v>1269381.97</v>
      </c>
      <c r="J26" s="21">
        <f>+H26+I26</f>
        <v>47444028.789999999</v>
      </c>
      <c r="K26" s="28">
        <v>216851.46</v>
      </c>
      <c r="L26" s="28">
        <v>216851.46</v>
      </c>
      <c r="M26" s="21">
        <f>+J26-K26</f>
        <v>47227177.329999998</v>
      </c>
      <c r="N26" s="20">
        <v>0</v>
      </c>
      <c r="O26" s="20">
        <f>K26/J26</f>
        <v>4.5706797152459955E-3</v>
      </c>
      <c r="P26" s="17"/>
      <c r="Q26" s="17"/>
      <c r="R26" s="17"/>
      <c r="S26" s="17"/>
      <c r="T26" s="17"/>
      <c r="W26" s="28"/>
      <c r="X26" s="3"/>
      <c r="Y26" s="18"/>
      <c r="Z26" s="17"/>
      <c r="AA26" s="17"/>
    </row>
    <row r="27" spans="1:33" s="16" customFormat="1" x14ac:dyDescent="0.2">
      <c r="B27" s="27"/>
      <c r="C27" s="26"/>
      <c r="D27" s="25" t="s">
        <v>14</v>
      </c>
      <c r="E27" s="24" t="s">
        <v>15</v>
      </c>
      <c r="F27" s="25" t="s">
        <v>14</v>
      </c>
      <c r="G27" s="24" t="s">
        <v>11</v>
      </c>
      <c r="H27" s="23">
        <v>3900352.2</v>
      </c>
      <c r="I27" s="17">
        <v>12449183.82</v>
      </c>
      <c r="J27" s="21">
        <f>+H27+I27</f>
        <v>16349536.02</v>
      </c>
      <c r="K27" s="28">
        <v>3764316.71</v>
      </c>
      <c r="L27" s="28">
        <v>2741939.57</v>
      </c>
      <c r="M27" s="21">
        <f>+J27-K27</f>
        <v>12585219.309999999</v>
      </c>
      <c r="N27" s="20">
        <v>0</v>
      </c>
      <c r="O27" s="20">
        <f>K27/J27</f>
        <v>0.23023997166618065</v>
      </c>
      <c r="P27" s="17"/>
      <c r="Q27" s="17"/>
      <c r="R27" s="17"/>
      <c r="S27" s="17"/>
      <c r="T27" s="17"/>
      <c r="W27" s="28"/>
      <c r="X27" s="3"/>
      <c r="Y27" s="18"/>
      <c r="Z27" s="17"/>
      <c r="AA27" s="17"/>
    </row>
    <row r="28" spans="1:33" s="16" customFormat="1" x14ac:dyDescent="0.2">
      <c r="B28" s="27"/>
      <c r="C28" s="26"/>
      <c r="D28" s="25" t="s">
        <v>12</v>
      </c>
      <c r="E28" s="24" t="s">
        <v>13</v>
      </c>
      <c r="F28" s="25" t="s">
        <v>12</v>
      </c>
      <c r="G28" s="24" t="s">
        <v>11</v>
      </c>
      <c r="H28" s="23">
        <v>221880.19</v>
      </c>
      <c r="I28" s="17">
        <v>1807140.0699999998</v>
      </c>
      <c r="J28" s="21">
        <f>+H28+I28</f>
        <v>2029020.2599999998</v>
      </c>
      <c r="K28" s="28">
        <v>149514.01999999999</v>
      </c>
      <c r="L28" s="28">
        <v>149514.01999999999</v>
      </c>
      <c r="M28" s="21">
        <f>+J28-K28</f>
        <v>1879506.2399999998</v>
      </c>
      <c r="N28" s="20">
        <v>0</v>
      </c>
      <c r="O28" s="20">
        <f>K28/J28</f>
        <v>7.3687790579281848E-2</v>
      </c>
      <c r="P28" s="17"/>
      <c r="Q28" s="17"/>
      <c r="R28" s="17"/>
      <c r="S28" s="17"/>
      <c r="T28" s="17"/>
      <c r="W28" s="28"/>
      <c r="X28" s="3"/>
      <c r="Y28" s="18"/>
      <c r="Z28" s="17"/>
      <c r="AA28" s="17"/>
    </row>
    <row r="29" spans="1:33" s="16" customFormat="1" x14ac:dyDescent="0.2">
      <c r="B29" s="27"/>
      <c r="C29" s="26"/>
      <c r="D29" s="25" t="s">
        <v>9</v>
      </c>
      <c r="E29" s="24" t="s">
        <v>10</v>
      </c>
      <c r="F29" s="25" t="s">
        <v>9</v>
      </c>
      <c r="G29" s="24" t="s">
        <v>8</v>
      </c>
      <c r="H29" s="23">
        <v>7051309.0599999996</v>
      </c>
      <c r="I29" s="17">
        <v>321518.63</v>
      </c>
      <c r="J29" s="21">
        <f>+H29+I29</f>
        <v>7372827.6899999995</v>
      </c>
      <c r="K29" s="28">
        <v>18485.899999999998</v>
      </c>
      <c r="L29" s="28">
        <v>15588.8</v>
      </c>
      <c r="M29" s="21">
        <f>+J29-K29</f>
        <v>7354341.7899999991</v>
      </c>
      <c r="N29" s="20">
        <v>0</v>
      </c>
      <c r="O29" s="20">
        <f>K29/J29</f>
        <v>2.5073012387191703E-3</v>
      </c>
      <c r="P29" s="17"/>
      <c r="Q29" s="17"/>
      <c r="R29" s="17"/>
      <c r="S29" s="17"/>
      <c r="T29" s="17"/>
      <c r="W29" s="28"/>
      <c r="X29" s="3"/>
      <c r="Y29" s="18"/>
      <c r="Z29" s="17"/>
      <c r="AA29" s="17"/>
    </row>
    <row r="30" spans="1:33" s="16" customFormat="1" x14ac:dyDescent="0.2">
      <c r="B30" s="27"/>
      <c r="C30" s="26"/>
      <c r="D30" s="25" t="s">
        <v>6</v>
      </c>
      <c r="E30" s="24" t="s">
        <v>7</v>
      </c>
      <c r="F30" s="25" t="s">
        <v>6</v>
      </c>
      <c r="G30" s="24" t="s">
        <v>5</v>
      </c>
      <c r="H30" s="23">
        <v>1174582.97</v>
      </c>
      <c r="I30" s="17">
        <v>8504760.6999999993</v>
      </c>
      <c r="J30" s="21">
        <f>+H30+I30</f>
        <v>9679343.6699999999</v>
      </c>
      <c r="K30" s="22">
        <v>1653857.27</v>
      </c>
      <c r="L30" s="22">
        <v>1653857.27</v>
      </c>
      <c r="M30" s="21">
        <f>+J30-K30</f>
        <v>8025486.4000000004</v>
      </c>
      <c r="N30" s="20">
        <v>0</v>
      </c>
      <c r="O30" s="20">
        <f>K30/J30</f>
        <v>0.17086460883974378</v>
      </c>
      <c r="P30" s="17"/>
      <c r="Q30" s="17">
        <f>+L30</f>
        <v>1653857.27</v>
      </c>
      <c r="R30" s="17" t="e">
        <f>+K30+#REF!</f>
        <v>#REF!</v>
      </c>
      <c r="S30" s="17" t="e">
        <f>+K30+#REF!</f>
        <v>#REF!</v>
      </c>
      <c r="T30" s="17" t="e">
        <f>+#REF!</f>
        <v>#REF!</v>
      </c>
      <c r="W30" s="28"/>
      <c r="X30" s="3" t="e">
        <f>+#REF!+K30+L30</f>
        <v>#REF!</v>
      </c>
      <c r="Y30" s="18">
        <f>+K30+L30</f>
        <v>3307714.54</v>
      </c>
      <c r="Z30" s="17">
        <v>1530148.12</v>
      </c>
      <c r="AA30" s="17">
        <v>1530148.12</v>
      </c>
      <c r="AD30" s="16">
        <v>6929871.8399999999</v>
      </c>
      <c r="AE30" s="16">
        <v>6207431.4800000004</v>
      </c>
      <c r="AF30" s="16">
        <v>6207431.4800000004</v>
      </c>
      <c r="AG30" s="16">
        <v>6168584.54</v>
      </c>
    </row>
    <row r="31" spans="1:33" s="16" customFormat="1" x14ac:dyDescent="0.2">
      <c r="B31" s="27"/>
      <c r="C31" s="26"/>
      <c r="D31" s="25" t="s">
        <v>3</v>
      </c>
      <c r="E31" s="24" t="s">
        <v>4</v>
      </c>
      <c r="F31" s="25" t="s">
        <v>3</v>
      </c>
      <c r="G31" s="24" t="s">
        <v>2</v>
      </c>
      <c r="H31" s="23">
        <v>0</v>
      </c>
      <c r="I31" s="17">
        <v>1399155.76</v>
      </c>
      <c r="J31" s="21">
        <f>+H31+I31</f>
        <v>1399155.76</v>
      </c>
      <c r="K31" s="22">
        <v>0</v>
      </c>
      <c r="L31" s="22">
        <v>0</v>
      </c>
      <c r="M31" s="21">
        <f>+J31-K31</f>
        <v>1399155.76</v>
      </c>
      <c r="N31" s="20">
        <v>0</v>
      </c>
      <c r="O31" s="20">
        <f>K31/J31</f>
        <v>0</v>
      </c>
      <c r="P31" s="17"/>
      <c r="Q31" s="17"/>
      <c r="R31" s="17"/>
      <c r="S31" s="17"/>
      <c r="T31" s="17"/>
      <c r="W31" s="19"/>
      <c r="X31" s="3"/>
      <c r="Y31" s="18"/>
      <c r="Z31" s="17"/>
      <c r="AA31" s="17"/>
    </row>
    <row r="32" spans="1:33" s="5" customFormat="1" x14ac:dyDescent="0.2">
      <c r="A32" s="15"/>
      <c r="B32" s="14"/>
      <c r="C32" s="13" t="s">
        <v>1</v>
      </c>
      <c r="D32" s="12"/>
      <c r="E32" s="11"/>
      <c r="F32" s="11"/>
      <c r="G32" s="11"/>
      <c r="H32" s="6">
        <f>+SUM(H10:H31)</f>
        <v>152471000.52999997</v>
      </c>
      <c r="I32" s="6">
        <f>+SUM(I10:I31)</f>
        <v>107045232.73000002</v>
      </c>
      <c r="J32" s="6">
        <f>+SUM(J10:J31)</f>
        <v>259516233.25999993</v>
      </c>
      <c r="K32" s="6">
        <f>+SUM(K10:K31)</f>
        <v>23189632.689999998</v>
      </c>
      <c r="L32" s="6">
        <f>+SUM(L10:L31)</f>
        <v>22114479.009999998</v>
      </c>
      <c r="M32" s="6">
        <f>+SUM(M10:M31)</f>
        <v>236326600.56999999</v>
      </c>
      <c r="N32" s="10"/>
      <c r="O32" s="9"/>
      <c r="P32" s="7"/>
      <c r="Q32" s="7">
        <f>+SUM(Q10:Q30)</f>
        <v>6700932.9199999999</v>
      </c>
      <c r="R32" s="7" t="e">
        <f>+SUM(R10:R30)</f>
        <v>#REF!</v>
      </c>
      <c r="S32" s="7" t="e">
        <f>+SUM(S10:S30)</f>
        <v>#REF!</v>
      </c>
      <c r="T32" s="7" t="e">
        <f>+SUM(T10:T30)</f>
        <v>#REF!</v>
      </c>
      <c r="U32" s="7">
        <f>+SUM(U10:U30)</f>
        <v>152367066.06</v>
      </c>
      <c r="V32" s="7">
        <f>+SUM(V10:V30)</f>
        <v>152367066.06</v>
      </c>
      <c r="W32" s="7">
        <f>+SUM(W10:W30)</f>
        <v>151107156.31000003</v>
      </c>
      <c r="X32" s="6" t="e">
        <f>+SUM(X10:X30)</f>
        <v>#REF!</v>
      </c>
      <c r="Y32" s="8">
        <f>+SUM(Y10:Y30)</f>
        <v>13451745.280000001</v>
      </c>
      <c r="Z32" s="6">
        <f>+SUM(Z10:Z30)</f>
        <v>19643403.130000003</v>
      </c>
      <c r="AA32" s="6">
        <f>+SUM(AA10:AA30)</f>
        <v>19283242.030000005</v>
      </c>
      <c r="AB32" s="7"/>
      <c r="AD32" s="6">
        <f>+SUM(AD10:AD30)</f>
        <v>108931018.78999999</v>
      </c>
      <c r="AE32" s="6">
        <f>+SUM(AE10:AE30)</f>
        <v>84274194.699999958</v>
      </c>
      <c r="AF32" s="6">
        <f>+SUM(AF10:AF30)</f>
        <v>84274194.699999958</v>
      </c>
      <c r="AG32" s="6">
        <f>+SUM(AG10:AG30)</f>
        <v>82552125.109999999</v>
      </c>
    </row>
    <row r="33" spans="2:13" x14ac:dyDescent="0.2">
      <c r="B33" s="2" t="s">
        <v>0</v>
      </c>
      <c r="G33" s="2"/>
      <c r="H33" s="4"/>
      <c r="I33" s="4"/>
      <c r="J33" s="2"/>
      <c r="K33" s="4"/>
      <c r="L33" s="4"/>
      <c r="M33" s="2"/>
    </row>
    <row r="34" spans="2:13" x14ac:dyDescent="0.2">
      <c r="H34" s="3"/>
      <c r="I34" s="3"/>
      <c r="J34" s="3"/>
      <c r="K34" s="3"/>
      <c r="L34" s="3"/>
      <c r="M34" s="3"/>
    </row>
    <row r="35" spans="2:13" x14ac:dyDescent="0.2">
      <c r="H35" s="3"/>
      <c r="I35" s="3"/>
      <c r="J35" s="3"/>
      <c r="K35" s="3"/>
      <c r="L35" s="3"/>
      <c r="M35" s="3"/>
    </row>
    <row r="36" spans="2:13" x14ac:dyDescent="0.2">
      <c r="H36" s="3"/>
      <c r="I36" s="3"/>
      <c r="J36" s="3"/>
      <c r="K36" s="3"/>
      <c r="L36" s="3"/>
      <c r="M36" s="3"/>
    </row>
    <row r="37" spans="2:13" x14ac:dyDescent="0.2">
      <c r="H37" s="3"/>
      <c r="I37" s="3"/>
      <c r="J37" s="3"/>
      <c r="K37" s="3"/>
      <c r="L37" s="3"/>
      <c r="M37" s="3"/>
    </row>
  </sheetData>
  <mergeCells count="12">
    <mergeCell ref="B1:M1"/>
    <mergeCell ref="B2:M2"/>
    <mergeCell ref="B3:M3"/>
    <mergeCell ref="E5:F5"/>
    <mergeCell ref="N7:O7"/>
    <mergeCell ref="C32:D32"/>
    <mergeCell ref="N32:O32"/>
    <mergeCell ref="B7:D9"/>
    <mergeCell ref="E7:E9"/>
    <mergeCell ref="G7:G9"/>
    <mergeCell ref="H7:L7"/>
    <mergeCell ref="M7:M8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N7"/>
  </dataValidations>
  <pageMargins left="0.70866141732283472" right="0.70866141732283472" top="0.74803149606299213" bottom="0.74803149606299213" header="0.31496062992125984" footer="0.31496062992125984"/>
  <pageSetup scale="51" orientation="landscape" horizontalDpi="4294967295" verticalDpi="4294967295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cp:lastPrinted>2020-07-24T01:00:48Z</cp:lastPrinted>
  <dcterms:created xsi:type="dcterms:W3CDTF">2020-07-24T00:58:14Z</dcterms:created>
  <dcterms:modified xsi:type="dcterms:W3CDTF">2020-07-24T01:00:59Z</dcterms:modified>
</cp:coreProperties>
</file>