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2do trimestre\PROGRAMATICO Y ENDEUDAMIENTO\PROGRAMATICO\"/>
    </mc:Choice>
  </mc:AlternateContent>
  <bookViews>
    <workbookView xWindow="0" yWindow="0" windowWidth="28800" windowHeight="9630"/>
  </bookViews>
  <sheets>
    <sheet name="PyPI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J10" i="1"/>
  <c r="Q10" i="1" s="1"/>
  <c r="P10" i="1"/>
  <c r="S10" i="1"/>
  <c r="T10" i="1"/>
  <c r="U10" i="1"/>
  <c r="U28" i="1" s="1"/>
  <c r="V10" i="1"/>
  <c r="Z10" i="1"/>
  <c r="Z28" i="1" s="1"/>
  <c r="AA10" i="1"/>
  <c r="J11" i="1"/>
  <c r="O11" i="1" s="1"/>
  <c r="P11" i="1"/>
  <c r="S11" i="1"/>
  <c r="T11" i="1"/>
  <c r="U11" i="1"/>
  <c r="V11" i="1"/>
  <c r="Z11" i="1"/>
  <c r="AA11" i="1"/>
  <c r="J12" i="1"/>
  <c r="Q12" i="1" s="1"/>
  <c r="P12" i="1"/>
  <c r="S12" i="1"/>
  <c r="T12" i="1"/>
  <c r="U12" i="1"/>
  <c r="V12" i="1"/>
  <c r="Z12" i="1"/>
  <c r="AA12" i="1"/>
  <c r="J13" i="1"/>
  <c r="O13" i="1" s="1"/>
  <c r="O87" i="1" s="1"/>
  <c r="P13" i="1"/>
  <c r="S13" i="1"/>
  <c r="T13" i="1"/>
  <c r="U13" i="1"/>
  <c r="V13" i="1"/>
  <c r="Z13" i="1"/>
  <c r="AA13" i="1"/>
  <c r="J14" i="1"/>
  <c r="Q14" i="1" s="1"/>
  <c r="P14" i="1"/>
  <c r="S14" i="1"/>
  <c r="T14" i="1"/>
  <c r="U14" i="1"/>
  <c r="V14" i="1"/>
  <c r="Z14" i="1"/>
  <c r="AA14" i="1"/>
  <c r="J15" i="1"/>
  <c r="O15" i="1" s="1"/>
  <c r="P15" i="1"/>
  <c r="S15" i="1"/>
  <c r="T15" i="1"/>
  <c r="U15" i="1"/>
  <c r="V15" i="1"/>
  <c r="Z15" i="1"/>
  <c r="AA15" i="1"/>
  <c r="J16" i="1"/>
  <c r="Q16" i="1" s="1"/>
  <c r="P16" i="1"/>
  <c r="S16" i="1"/>
  <c r="T16" i="1"/>
  <c r="U16" i="1"/>
  <c r="V16" i="1"/>
  <c r="Z16" i="1"/>
  <c r="AA16" i="1"/>
  <c r="J17" i="1"/>
  <c r="O17" i="1" s="1"/>
  <c r="P17" i="1"/>
  <c r="S17" i="1"/>
  <c r="T17" i="1"/>
  <c r="U17" i="1"/>
  <c r="V17" i="1"/>
  <c r="Z17" i="1"/>
  <c r="AA17" i="1"/>
  <c r="J18" i="1"/>
  <c r="Q18" i="1" s="1"/>
  <c r="P18" i="1"/>
  <c r="S18" i="1"/>
  <c r="T18" i="1"/>
  <c r="U18" i="1"/>
  <c r="V18" i="1"/>
  <c r="Z18" i="1"/>
  <c r="AA18" i="1"/>
  <c r="J19" i="1"/>
  <c r="O19" i="1" s="1"/>
  <c r="P19" i="1"/>
  <c r="S19" i="1"/>
  <c r="T19" i="1"/>
  <c r="U19" i="1"/>
  <c r="V19" i="1"/>
  <c r="Z19" i="1"/>
  <c r="AA19" i="1"/>
  <c r="J20" i="1"/>
  <c r="Q20" i="1" s="1"/>
  <c r="P20" i="1"/>
  <c r="S20" i="1"/>
  <c r="T20" i="1"/>
  <c r="U20" i="1"/>
  <c r="V20" i="1"/>
  <c r="Z20" i="1"/>
  <c r="AA20" i="1"/>
  <c r="J21" i="1"/>
  <c r="O21" i="1" s="1"/>
  <c r="P21" i="1"/>
  <c r="S21" i="1"/>
  <c r="T21" i="1"/>
  <c r="U21" i="1"/>
  <c r="V21" i="1"/>
  <c r="Z21" i="1"/>
  <c r="AA21" i="1"/>
  <c r="J22" i="1"/>
  <c r="Q22" i="1" s="1"/>
  <c r="P22" i="1"/>
  <c r="S22" i="1"/>
  <c r="T22" i="1"/>
  <c r="U22" i="1"/>
  <c r="V22" i="1"/>
  <c r="Z22" i="1"/>
  <c r="AA22" i="1"/>
  <c r="J23" i="1"/>
  <c r="O23" i="1" s="1"/>
  <c r="P23" i="1"/>
  <c r="S23" i="1"/>
  <c r="T23" i="1"/>
  <c r="U23" i="1"/>
  <c r="V23" i="1"/>
  <c r="Z23" i="1"/>
  <c r="AA23" i="1"/>
  <c r="J24" i="1"/>
  <c r="Q24" i="1" s="1"/>
  <c r="P24" i="1"/>
  <c r="S24" i="1"/>
  <c r="T24" i="1"/>
  <c r="U24" i="1"/>
  <c r="V24" i="1"/>
  <c r="Z24" i="1"/>
  <c r="AA24" i="1"/>
  <c r="J25" i="1"/>
  <c r="O25" i="1" s="1"/>
  <c r="P25" i="1"/>
  <c r="S25" i="1"/>
  <c r="T25" i="1"/>
  <c r="U25" i="1"/>
  <c r="V25" i="1"/>
  <c r="Z25" i="1"/>
  <c r="AA25" i="1"/>
  <c r="J26" i="1"/>
  <c r="O26" i="1" s="1"/>
  <c r="Q26" i="1"/>
  <c r="J27" i="1"/>
  <c r="Q27" i="1" s="1"/>
  <c r="O27" i="1"/>
  <c r="H28" i="1"/>
  <c r="H56" i="1" s="1"/>
  <c r="I28" i="1"/>
  <c r="K28" i="1"/>
  <c r="L28" i="1"/>
  <c r="L56" i="1" s="1"/>
  <c r="M28" i="1"/>
  <c r="N28" i="1"/>
  <c r="S28" i="1"/>
  <c r="T28" i="1"/>
  <c r="V28" i="1"/>
  <c r="W28" i="1"/>
  <c r="X28" i="1"/>
  <c r="Y28" i="1"/>
  <c r="AA28" i="1"/>
  <c r="AB28" i="1"/>
  <c r="AC28" i="1"/>
  <c r="AF28" i="1"/>
  <c r="AG28" i="1"/>
  <c r="AH28" i="1"/>
  <c r="AI28" i="1"/>
  <c r="H39" i="1"/>
  <c r="I39" i="1"/>
  <c r="K39" i="1"/>
  <c r="L39" i="1"/>
  <c r="M39" i="1"/>
  <c r="N39" i="1"/>
  <c r="H41" i="1"/>
  <c r="I41" i="1"/>
  <c r="K41" i="1"/>
  <c r="L41" i="1"/>
  <c r="M41" i="1"/>
  <c r="N41" i="1"/>
  <c r="H43" i="1"/>
  <c r="I43" i="1"/>
  <c r="I45" i="1" s="1"/>
  <c r="K43" i="1"/>
  <c r="L43" i="1"/>
  <c r="M43" i="1"/>
  <c r="M45" i="1" s="1"/>
  <c r="N43" i="1"/>
  <c r="H45" i="1"/>
  <c r="K45" i="1"/>
  <c r="L45" i="1"/>
  <c r="N45" i="1"/>
  <c r="H49" i="1"/>
  <c r="I49" i="1"/>
  <c r="K49" i="1"/>
  <c r="L49" i="1"/>
  <c r="M49" i="1"/>
  <c r="N49" i="1"/>
  <c r="H51" i="1"/>
  <c r="I51" i="1"/>
  <c r="K51" i="1"/>
  <c r="L51" i="1"/>
  <c r="M51" i="1"/>
  <c r="N51" i="1"/>
  <c r="H53" i="1"/>
  <c r="I53" i="1"/>
  <c r="K53" i="1"/>
  <c r="L53" i="1"/>
  <c r="M53" i="1"/>
  <c r="M55" i="1" s="1"/>
  <c r="M56" i="1" s="1"/>
  <c r="N53" i="1"/>
  <c r="H55" i="1"/>
  <c r="I55" i="1"/>
  <c r="I56" i="1" s="1"/>
  <c r="K55" i="1"/>
  <c r="L55" i="1"/>
  <c r="N55" i="1"/>
  <c r="K56" i="1"/>
  <c r="N56" i="1"/>
  <c r="H59" i="1"/>
  <c r="H87" i="1"/>
  <c r="I87" i="1"/>
  <c r="K87" i="1"/>
  <c r="L87" i="1"/>
  <c r="M87" i="1"/>
  <c r="N87" i="1"/>
  <c r="H90" i="1"/>
  <c r="I90" i="1"/>
  <c r="K90" i="1"/>
  <c r="L90" i="1"/>
  <c r="M90" i="1"/>
  <c r="N90" i="1"/>
  <c r="H92" i="1"/>
  <c r="I92" i="1"/>
  <c r="K92" i="1"/>
  <c r="L92" i="1"/>
  <c r="M92" i="1"/>
  <c r="N92" i="1"/>
  <c r="H94" i="1"/>
  <c r="I94" i="1"/>
  <c r="K94" i="1"/>
  <c r="L94" i="1"/>
  <c r="M94" i="1"/>
  <c r="N94" i="1"/>
  <c r="H95" i="1"/>
  <c r="I95" i="1"/>
  <c r="K95" i="1"/>
  <c r="L95" i="1"/>
  <c r="M95" i="1"/>
  <c r="N95" i="1"/>
  <c r="O41" i="1" l="1"/>
  <c r="O49" i="1"/>
  <c r="Q25" i="1"/>
  <c r="O24" i="1"/>
  <c r="Q23" i="1"/>
  <c r="O22" i="1"/>
  <c r="Q21" i="1"/>
  <c r="O20" i="1"/>
  <c r="Q19" i="1"/>
  <c r="O18" i="1"/>
  <c r="Q17" i="1"/>
  <c r="O16" i="1"/>
  <c r="Q15" i="1"/>
  <c r="O14" i="1"/>
  <c r="Q13" i="1"/>
  <c r="O12" i="1"/>
  <c r="Q11" i="1"/>
  <c r="O10" i="1"/>
  <c r="J92" i="1"/>
  <c r="J90" i="1"/>
  <c r="J87" i="1"/>
  <c r="J94" i="1" s="1"/>
  <c r="J28" i="1"/>
  <c r="J53" i="1"/>
  <c r="J51" i="1"/>
  <c r="J49" i="1"/>
  <c r="J55" i="1" s="1"/>
  <c r="J43" i="1"/>
  <c r="J41" i="1"/>
  <c r="J39" i="1"/>
  <c r="J45" i="1" s="1"/>
  <c r="O43" i="1" l="1"/>
  <c r="O53" i="1"/>
  <c r="J56" i="1"/>
  <c r="J95" i="1"/>
  <c r="O39" i="1"/>
  <c r="O45" i="1" s="1"/>
  <c r="O51" i="1"/>
  <c r="O28" i="1"/>
  <c r="O92" i="1"/>
  <c r="O90" i="1"/>
  <c r="O94" i="1" s="1"/>
  <c r="O55" i="1"/>
  <c r="O56" i="1" l="1"/>
  <c r="O95" i="1"/>
</calcChain>
</file>

<file path=xl/comments1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<sst xmlns="http://schemas.openxmlformats.org/spreadsheetml/2006/main" count="121" uniqueCount="81">
  <si>
    <t>Q0592</t>
  </si>
  <si>
    <t>P0450</t>
  </si>
  <si>
    <t>P0448</t>
  </si>
  <si>
    <t>P0447</t>
  </si>
  <si>
    <t>P0446</t>
  </si>
  <si>
    <t>P0445</t>
  </si>
  <si>
    <t>P0443</t>
  </si>
  <si>
    <t>P0442</t>
  </si>
  <si>
    <t>P0441</t>
  </si>
  <si>
    <t>P0440</t>
  </si>
  <si>
    <t>P0439</t>
  </si>
  <si>
    <t>G0102</t>
  </si>
  <si>
    <t xml:space="preserve">Secretario de Administracion y Finanzas </t>
  </si>
  <si>
    <t xml:space="preserve">Rectora </t>
  </si>
  <si>
    <t>Alfredo Moncada</t>
  </si>
  <si>
    <t xml:space="preserve">Sofia Ayala Rodriguez </t>
  </si>
  <si>
    <t>Bajo protesta de decir verdad declaramos que los Estados Financieros y sus Notas son razonablemente correctos y responsabilidad del emisor</t>
  </si>
  <si>
    <t>Total del Gasto</t>
  </si>
  <si>
    <t>C1101</t>
  </si>
  <si>
    <t>INFRAESTRUCTURA UTL CAMPUS ACAMBARO</t>
  </si>
  <si>
    <t>Q2880</t>
  </si>
  <si>
    <t>C0201</t>
  </si>
  <si>
    <t>INFRAESTRUCTURA UTL CAMPUS LEÓN</t>
  </si>
  <si>
    <t>CERTIFICACION DE COMPETENCIAS LABORALES DE LA UTL</t>
  </si>
  <si>
    <t>P2848</t>
  </si>
  <si>
    <t>C0301</t>
  </si>
  <si>
    <t xml:space="preserve">VINCULACION Y DIFUSION </t>
  </si>
  <si>
    <t>P2782</t>
  </si>
  <si>
    <t>C1102</t>
  </si>
  <si>
    <t>ADMISNTRACION E IMP</t>
  </si>
  <si>
    <t>P2749</t>
  </si>
  <si>
    <t>C0601</t>
  </si>
  <si>
    <t>PROFESIONALIZACION DE</t>
  </si>
  <si>
    <t>P2437</t>
  </si>
  <si>
    <t xml:space="preserve">REALIZACION DE FOROS </t>
  </si>
  <si>
    <t>OPERACIÓN DE SERVICIOS</t>
  </si>
  <si>
    <t xml:space="preserve">MANTENIMIENTO DE LA </t>
  </si>
  <si>
    <t>C0101</t>
  </si>
  <si>
    <t xml:space="preserve">GESTION DE CERTIFICACION </t>
  </si>
  <si>
    <t>CURSOS Y EVENTOS DE</t>
  </si>
  <si>
    <t>CAPACITACION Y CERT</t>
  </si>
  <si>
    <t>APLICACION DE PLANES</t>
  </si>
  <si>
    <t xml:space="preserve">ADMINISTRACION E IM </t>
  </si>
  <si>
    <t xml:space="preserve">DIRECCION ESTRATEGICA </t>
  </si>
  <si>
    <t>G2025</t>
  </si>
  <si>
    <t xml:space="preserve">ADMINISTRACION DE LO </t>
  </si>
  <si>
    <t>G1154</t>
  </si>
  <si>
    <t>OPERACIÓN DE LA PLANT</t>
  </si>
  <si>
    <t>G1146</t>
  </si>
  <si>
    <t>G1034</t>
  </si>
  <si>
    <t>5/3</t>
  </si>
  <si>
    <t>5/1</t>
  </si>
  <si>
    <t>6 = ( 3 - 5 )</t>
  </si>
  <si>
    <t>3 = (1 + 2 )</t>
  </si>
  <si>
    <t xml:space="preserve">OAGADO </t>
  </si>
  <si>
    <t xml:space="preserve">EJERCIDO </t>
  </si>
  <si>
    <t xml:space="preserve">DEVENGADO </t>
  </si>
  <si>
    <t xml:space="preserve">COMPROMETIDO </t>
  </si>
  <si>
    <t>pagado</t>
  </si>
  <si>
    <t xml:space="preserve">ejercido </t>
  </si>
  <si>
    <t xml:space="preserve">devengado </t>
  </si>
  <si>
    <t xml:space="preserve">comprometido </t>
  </si>
  <si>
    <t>Devengado/ Modificado</t>
  </si>
  <si>
    <t>Devengado/ Aprobado</t>
  </si>
  <si>
    <t>Pagado</t>
  </si>
  <si>
    <t>Ejercido</t>
  </si>
  <si>
    <t>Devengado</t>
  </si>
  <si>
    <t>Comprometido</t>
  </si>
  <si>
    <t>Modificado</t>
  </si>
  <si>
    <t>Ampliaciones/ (Reducciones)</t>
  </si>
  <si>
    <t>Aprobado</t>
  </si>
  <si>
    <t>Denominación</t>
  </si>
  <si>
    <t>% Avance Financiero</t>
  </si>
  <si>
    <t>Subejercicio</t>
  </si>
  <si>
    <t>Egresos</t>
  </si>
  <si>
    <t>UR</t>
  </si>
  <si>
    <t>Programa o Proyecto</t>
  </si>
  <si>
    <t>Tipo de Programas y Proyectos</t>
  </si>
  <si>
    <t xml:space="preserve">UNIVERSIDAD TECNOLOGICA DE LEON </t>
  </si>
  <si>
    <t>Ente Público:</t>
  </si>
  <si>
    <t>PROGRAMAS Y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</si>
</sst>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2" borderId="0" xfId="0" applyFont="1" applyFill="1"/>
    <xf numFmtId="4" fontId="2" fillId="0" borderId="0" xfId="0" applyNumberFormat="1" applyFont="1"/>
    <xf numFmtId="4" fontId="3" fillId="0" borderId="0" xfId="0" applyNumberFormat="1" applyFont="1"/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4" fontId="2" fillId="2" borderId="0" xfId="0" applyNumberFormat="1" applyFont="1" applyFill="1"/>
    <xf numFmtId="0" fontId="4" fillId="2" borderId="0" xfId="0" applyFont="1" applyFill="1"/>
    <xf numFmtId="0" fontId="3" fillId="0" borderId="0" xfId="0" applyFont="1"/>
    <xf numFmtId="4" fontId="3" fillId="2" borderId="5" xfId="0" applyNumberFormat="1" applyFon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9" fontId="3" fillId="2" borderId="7" xfId="1" applyFont="1" applyFill="1" applyBorder="1" applyAlignment="1">
      <alignment horizontal="center"/>
    </xf>
    <xf numFmtId="9" fontId="3" fillId="2" borderId="8" xfId="1" applyFont="1" applyFill="1" applyBorder="1" applyAlignment="1">
      <alignment horizontal="center"/>
    </xf>
    <xf numFmtId="0" fontId="3" fillId="2" borderId="6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left" vertical="center" wrapText="1" indent="3"/>
    </xf>
    <xf numFmtId="0" fontId="3" fillId="2" borderId="9" xfId="0" applyFont="1" applyFill="1" applyBorder="1" applyAlignment="1">
      <alignment horizontal="left" vertical="center" wrapText="1" indent="3"/>
    </xf>
    <xf numFmtId="0" fontId="3" fillId="2" borderId="8" xfId="0" applyFont="1" applyFill="1" applyBorder="1" applyAlignment="1">
      <alignment horizontal="justify" vertical="center" wrapText="1"/>
    </xf>
    <xf numFmtId="0" fontId="3" fillId="2" borderId="0" xfId="0" applyFont="1" applyFill="1"/>
    <xf numFmtId="0" fontId="2" fillId="0" borderId="0" xfId="0" applyFont="1" applyFill="1"/>
    <xf numFmtId="4" fontId="2" fillId="0" borderId="0" xfId="0" applyNumberFormat="1" applyFont="1" applyFill="1"/>
    <xf numFmtId="4" fontId="0" fillId="0" borderId="0" xfId="0" applyNumberFormat="1" applyBorder="1"/>
    <xf numFmtId="4" fontId="0" fillId="0" borderId="0" xfId="0" applyNumberFormat="1"/>
    <xf numFmtId="4" fontId="2" fillId="0" borderId="0" xfId="0" applyNumberFormat="1" applyFont="1" applyFill="1" applyBorder="1"/>
    <xf numFmtId="9" fontId="2" fillId="0" borderId="1" xfId="1" applyFont="1" applyFill="1" applyBorder="1"/>
    <xf numFmtId="4" fontId="0" fillId="0" borderId="1" xfId="0" applyNumberFormat="1" applyBorder="1"/>
    <xf numFmtId="4" fontId="2" fillId="0" borderId="6" xfId="0" applyNumberFormat="1" applyFont="1" applyFill="1" applyBorder="1" applyAlignment="1">
      <alignment horizontal="right" vertical="center" wrapText="1"/>
    </xf>
    <xf numFmtId="4" fontId="0" fillId="0" borderId="0" xfId="0" applyNumberFormat="1" applyFill="1"/>
    <xf numFmtId="4" fontId="0" fillId="0" borderId="1" xfId="0" applyNumberFormat="1" applyFill="1" applyBorder="1" applyAlignment="1">
      <alignment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10" xfId="0" applyFont="1" applyFill="1" applyBorder="1" applyAlignment="1">
      <alignment horizontal="justify" vertical="center" wrapText="1"/>
    </xf>
    <xf numFmtId="4" fontId="2" fillId="0" borderId="1" xfId="0" applyNumberFormat="1" applyFont="1" applyFill="1" applyBorder="1"/>
    <xf numFmtId="0" fontId="2" fillId="0" borderId="2" xfId="0" applyFont="1" applyFill="1" applyBorder="1" applyAlignment="1">
      <alignment horizontal="justify" vertical="center" wrapText="1"/>
    </xf>
    <xf numFmtId="4" fontId="0" fillId="0" borderId="1" xfId="0" applyNumberFormat="1" applyFill="1" applyBorder="1"/>
    <xf numFmtId="3" fontId="2" fillId="0" borderId="1" xfId="0" applyNumberFormat="1" applyFont="1" applyFill="1" applyBorder="1" applyAlignment="1">
      <alignment horizontal="right" vertical="center" wrapText="1"/>
    </xf>
    <xf numFmtId="4" fontId="0" fillId="0" borderId="11" xfId="0" applyNumberFormat="1" applyBorder="1"/>
    <xf numFmtId="4" fontId="2" fillId="0" borderId="11" xfId="0" applyNumberFormat="1" applyFont="1" applyFill="1" applyBorder="1" applyAlignment="1">
      <alignment horizontal="right" vertical="center" wrapText="1"/>
    </xf>
    <xf numFmtId="4" fontId="0" fillId="0" borderId="11" xfId="0" applyNumberFormat="1" applyFill="1" applyBorder="1" applyAlignment="1">
      <alignment wrapText="1"/>
    </xf>
    <xf numFmtId="49" fontId="2" fillId="0" borderId="1" xfId="0" applyNumberFormat="1" applyFont="1" applyFill="1" applyBorder="1" applyAlignment="1">
      <alignment horizontal="right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2" borderId="0" xfId="0" applyFont="1" applyFill="1"/>
    <xf numFmtId="0" fontId="6" fillId="2" borderId="4" xfId="0" applyFont="1" applyFill="1" applyBorder="1"/>
    <xf numFmtId="0" fontId="2" fillId="2" borderId="4" xfId="0" applyFont="1" applyFill="1" applyBorder="1"/>
    <xf numFmtId="0" fontId="5" fillId="2" borderId="4" xfId="0" applyNumberFormat="1" applyFont="1" applyFill="1" applyBorder="1" applyAlignment="1" applyProtection="1">
      <protection locked="0"/>
    </xf>
    <xf numFmtId="0" fontId="5" fillId="2" borderId="4" xfId="0" applyFont="1" applyFill="1" applyBorder="1" applyAlignment="1"/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CP-GTO-UTL-2T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rog"/>
    </sheetNames>
    <sheetDataSet>
      <sheetData sheetId="0">
        <row r="3">
          <cell r="B3" t="str">
            <v>Del 1 de Enero al 30 de Junio de 2018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I100"/>
  <sheetViews>
    <sheetView showGridLines="0" tabSelected="1" zoomScale="85" zoomScaleNormal="85" workbookViewId="0">
      <selection activeCell="E22" sqref="E22"/>
    </sheetView>
  </sheetViews>
  <sheetFormatPr baseColWidth="10" defaultRowHeight="12.75" x14ac:dyDescent="0.2"/>
  <cols>
    <col min="1" max="1" width="2.140625" style="2" customWidth="1"/>
    <col min="2" max="3" width="3.7109375" style="1" customWidth="1"/>
    <col min="4" max="4" width="50.140625" style="1" customWidth="1"/>
    <col min="5" max="5" width="11" style="1" customWidth="1"/>
    <col min="6" max="6" width="50.7109375" style="1" customWidth="1"/>
    <col min="7" max="7" width="14.5703125" style="1" customWidth="1"/>
    <col min="8" max="8" width="14.7109375" style="1" customWidth="1"/>
    <col min="9" max="9" width="14.5703125" style="1" customWidth="1"/>
    <col min="10" max="10" width="14.85546875" style="1" customWidth="1"/>
    <col min="11" max="11" width="16.7109375" style="1" customWidth="1"/>
    <col min="12" max="12" width="15" style="1" customWidth="1"/>
    <col min="13" max="13" width="16.42578125" style="1" customWidth="1"/>
    <col min="14" max="14" width="14.28515625" style="1" customWidth="1"/>
    <col min="15" max="15" width="14.42578125" style="1" customWidth="1"/>
    <col min="16" max="16" width="14.5703125" style="2" customWidth="1"/>
    <col min="17" max="17" width="14" style="1" customWidth="1"/>
    <col min="18" max="18" width="12.7109375" style="1" customWidth="1"/>
    <col min="19" max="19" width="13.7109375" style="1" hidden="1" customWidth="1"/>
    <col min="20" max="20" width="14.85546875" style="1" hidden="1" customWidth="1"/>
    <col min="21" max="21" width="13.85546875" style="1" hidden="1" customWidth="1"/>
    <col min="22" max="22" width="14.42578125" style="1" hidden="1" customWidth="1"/>
    <col min="23" max="23" width="13.7109375" style="1" hidden="1" customWidth="1"/>
    <col min="24" max="24" width="14.42578125" style="1" hidden="1" customWidth="1"/>
    <col min="25" max="25" width="14.7109375" style="1" hidden="1" customWidth="1"/>
    <col min="26" max="26" width="15.5703125" style="1" hidden="1" customWidth="1"/>
    <col min="27" max="27" width="13.85546875" style="1" hidden="1" customWidth="1"/>
    <col min="28" max="28" width="16" style="1" hidden="1" customWidth="1"/>
    <col min="29" max="29" width="24.5703125" style="1" hidden="1" customWidth="1"/>
    <col min="30" max="30" width="12.7109375" style="1" hidden="1" customWidth="1"/>
    <col min="31" max="31" width="0" style="1" hidden="1" customWidth="1"/>
    <col min="32" max="32" width="15.5703125" style="1" hidden="1" customWidth="1"/>
    <col min="33" max="33" width="14.85546875" style="1" hidden="1" customWidth="1"/>
    <col min="34" max="34" width="14.42578125" style="1" hidden="1" customWidth="1"/>
    <col min="35" max="35" width="14.28515625" style="1" hidden="1" customWidth="1"/>
    <col min="36" max="36" width="0" style="1" hidden="1" customWidth="1"/>
    <col min="37" max="16384" width="11.42578125" style="1"/>
  </cols>
  <sheetData>
    <row r="1" spans="2:35" ht="6" customHeight="1" x14ac:dyDescent="0.2"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2:35" ht="13.5" customHeight="1" x14ac:dyDescent="0.2">
      <c r="B2" s="75" t="s">
        <v>80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2:35" ht="20.25" customHeight="1" x14ac:dyDescent="0.2">
      <c r="B3" s="75" t="str">
        <f>+[1]CProg!B3</f>
        <v>Del 1 de Enero al 30 de Junio de 2018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2:35" s="2" customFormat="1" ht="8.25" customHeight="1" x14ac:dyDescent="0.2"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2:35" s="2" customFormat="1" ht="24" customHeight="1" x14ac:dyDescent="0.2">
      <c r="D5" s="74" t="s">
        <v>79</v>
      </c>
      <c r="E5" s="73" t="s">
        <v>78</v>
      </c>
      <c r="F5" s="73"/>
      <c r="G5" s="72"/>
      <c r="H5" s="71"/>
      <c r="I5" s="71"/>
      <c r="J5" s="71"/>
      <c r="K5" s="71"/>
      <c r="L5" s="70"/>
      <c r="M5" s="70"/>
      <c r="N5" s="69"/>
      <c r="O5" s="68"/>
    </row>
    <row r="6" spans="2:35" s="2" customFormat="1" ht="8.25" customHeight="1" x14ac:dyDescent="0.2"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2:35" ht="15" customHeight="1" x14ac:dyDescent="0.2">
      <c r="B7" s="67" t="s">
        <v>77</v>
      </c>
      <c r="C7" s="66"/>
      <c r="D7" s="65"/>
      <c r="E7" s="64" t="s">
        <v>76</v>
      </c>
      <c r="F7" s="46"/>
      <c r="G7" s="64" t="s">
        <v>75</v>
      </c>
      <c r="H7" s="63" t="s">
        <v>74</v>
      </c>
      <c r="I7" s="62"/>
      <c r="J7" s="62"/>
      <c r="K7" s="62"/>
      <c r="L7" s="62"/>
      <c r="M7" s="62"/>
      <c r="N7" s="61"/>
      <c r="O7" s="53" t="s">
        <v>73</v>
      </c>
      <c r="P7" s="60" t="s">
        <v>72</v>
      </c>
      <c r="Q7" s="59"/>
    </row>
    <row r="8" spans="2:35" ht="25.5" x14ac:dyDescent="0.2">
      <c r="B8" s="58"/>
      <c r="C8" s="57"/>
      <c r="D8" s="56"/>
      <c r="E8" s="54"/>
      <c r="F8" s="55" t="s">
        <v>71</v>
      </c>
      <c r="G8" s="54"/>
      <c r="H8" s="45" t="s">
        <v>70</v>
      </c>
      <c r="I8" s="45" t="s">
        <v>69</v>
      </c>
      <c r="J8" s="45" t="s">
        <v>68</v>
      </c>
      <c r="K8" s="45" t="s">
        <v>67</v>
      </c>
      <c r="L8" s="45" t="s">
        <v>66</v>
      </c>
      <c r="M8" s="45" t="s">
        <v>65</v>
      </c>
      <c r="N8" s="45" t="s">
        <v>64</v>
      </c>
      <c r="O8" s="53"/>
      <c r="P8" s="52" t="s">
        <v>63</v>
      </c>
      <c r="Q8" s="52" t="s">
        <v>62</v>
      </c>
      <c r="S8" s="1" t="s">
        <v>61</v>
      </c>
      <c r="W8" s="1" t="s">
        <v>60</v>
      </c>
      <c r="X8" s="1" t="s">
        <v>59</v>
      </c>
      <c r="Y8" s="1" t="s">
        <v>58</v>
      </c>
      <c r="Z8" s="1" t="s">
        <v>57</v>
      </c>
      <c r="AA8" s="1" t="s">
        <v>56</v>
      </c>
      <c r="AB8" s="1" t="s">
        <v>55</v>
      </c>
      <c r="AC8" s="1" t="s">
        <v>54</v>
      </c>
    </row>
    <row r="9" spans="2:35" ht="15.75" customHeight="1" x14ac:dyDescent="0.2">
      <c r="B9" s="51"/>
      <c r="C9" s="50"/>
      <c r="D9" s="49"/>
      <c r="E9" s="47"/>
      <c r="F9" s="48"/>
      <c r="G9" s="47"/>
      <c r="H9" s="45">
        <v>1</v>
      </c>
      <c r="I9" s="45">
        <v>2</v>
      </c>
      <c r="J9" s="46" t="s">
        <v>53</v>
      </c>
      <c r="K9" s="45">
        <v>4</v>
      </c>
      <c r="L9" s="45">
        <v>5</v>
      </c>
      <c r="M9" s="45">
        <v>6</v>
      </c>
      <c r="N9" s="45">
        <v>7</v>
      </c>
      <c r="O9" s="45" t="s">
        <v>52</v>
      </c>
      <c r="P9" s="44" t="s">
        <v>51</v>
      </c>
      <c r="Q9" s="44" t="s">
        <v>50</v>
      </c>
      <c r="AF9" s="1">
        <v>1</v>
      </c>
      <c r="AG9" s="1">
        <v>2</v>
      </c>
    </row>
    <row r="10" spans="2:35" s="23" customFormat="1" ht="15" x14ac:dyDescent="0.25">
      <c r="B10" s="35"/>
      <c r="C10" s="34"/>
      <c r="D10" s="37" t="s">
        <v>45</v>
      </c>
      <c r="E10" s="6" t="s">
        <v>49</v>
      </c>
      <c r="F10" s="37" t="s">
        <v>45</v>
      </c>
      <c r="G10" s="43" t="s">
        <v>31</v>
      </c>
      <c r="H10" s="42">
        <v>35710335.93</v>
      </c>
      <c r="I10" s="31">
        <v>19044896.919999998</v>
      </c>
      <c r="J10" s="41">
        <f>+H10+I10</f>
        <v>54755232.849999994</v>
      </c>
      <c r="K10" s="26">
        <v>27683864.550000001</v>
      </c>
      <c r="L10" s="40">
        <v>11237807.380000001</v>
      </c>
      <c r="M10" s="40">
        <v>11237807.380000001</v>
      </c>
      <c r="N10" s="40">
        <v>10313889.130000001</v>
      </c>
      <c r="O10" s="5">
        <f>+J10-L10</f>
        <v>43517425.469999991</v>
      </c>
      <c r="P10" s="28">
        <f>+L10/H10</f>
        <v>0.31469340983037908</v>
      </c>
      <c r="Q10" s="28">
        <f>L10/J10</f>
        <v>0.2052371398143</v>
      </c>
      <c r="R10" s="24"/>
      <c r="S10" s="24">
        <f>+N10</f>
        <v>10313889.130000001</v>
      </c>
      <c r="T10" s="24">
        <f>+L10+M10</f>
        <v>22475614.760000002</v>
      </c>
      <c r="U10" s="24">
        <f>+L10+M10</f>
        <v>22475614.760000002</v>
      </c>
      <c r="V10" s="24">
        <f>+M10</f>
        <v>11237807.380000001</v>
      </c>
      <c r="W10" s="23">
        <v>20771463.530000001</v>
      </c>
      <c r="X10" s="23">
        <v>20771463.530000001</v>
      </c>
      <c r="Y10" s="24">
        <v>20557319.620000001</v>
      </c>
      <c r="Z10" s="26">
        <f>+K10+L10+N10</f>
        <v>49235561.060000002</v>
      </c>
      <c r="AA10" s="25">
        <f>+L10+N10</f>
        <v>21551696.510000002</v>
      </c>
      <c r="AB10" s="24">
        <v>2369572.52</v>
      </c>
      <c r="AC10" s="24">
        <v>2009411.42</v>
      </c>
      <c r="AF10" s="23">
        <v>26164039.920000002</v>
      </c>
      <c r="AG10" s="23">
        <v>12306311.529999999</v>
      </c>
      <c r="AH10" s="23">
        <v>12306311.529999999</v>
      </c>
      <c r="AI10" s="23">
        <v>11158253.18</v>
      </c>
    </row>
    <row r="11" spans="2:35" s="23" customFormat="1" ht="12.75" customHeight="1" x14ac:dyDescent="0.25">
      <c r="B11" s="35"/>
      <c r="C11" s="34"/>
      <c r="D11" s="37" t="s">
        <v>47</v>
      </c>
      <c r="E11" s="6" t="s">
        <v>48</v>
      </c>
      <c r="F11" s="37" t="s">
        <v>47</v>
      </c>
      <c r="G11" s="33" t="s">
        <v>37</v>
      </c>
      <c r="H11" s="32">
        <v>1259160.8600000001</v>
      </c>
      <c r="I11" s="31">
        <v>993430.64000000013</v>
      </c>
      <c r="J11" s="5">
        <f>+H11+I11</f>
        <v>2252591.5</v>
      </c>
      <c r="K11" s="26">
        <v>996329.51</v>
      </c>
      <c r="L11" s="29">
        <v>683977.45</v>
      </c>
      <c r="M11" s="29">
        <v>683977.45</v>
      </c>
      <c r="N11" s="29">
        <v>683533.49</v>
      </c>
      <c r="O11" s="5">
        <f>+J11-L11</f>
        <v>1568614.05</v>
      </c>
      <c r="P11" s="28">
        <f>L11/H11</f>
        <v>0.54320100928168935</v>
      </c>
      <c r="Q11" s="28">
        <f>L11/J11</f>
        <v>0.30364025168344994</v>
      </c>
      <c r="R11" s="24"/>
      <c r="S11" s="24">
        <f>+N11</f>
        <v>683533.49</v>
      </c>
      <c r="T11" s="24">
        <f>+L11+M11</f>
        <v>1367954.9</v>
      </c>
      <c r="U11" s="24">
        <f>+L11+M11</f>
        <v>1367954.9</v>
      </c>
      <c r="V11" s="24">
        <f>+M11</f>
        <v>683977.45</v>
      </c>
      <c r="W11" s="23">
        <v>13224420.92</v>
      </c>
      <c r="X11" s="23">
        <v>13224420.92</v>
      </c>
      <c r="Y11" s="36">
        <v>13212914.82</v>
      </c>
      <c r="Z11" s="26">
        <f>+K11+L11+N11</f>
        <v>2363840.4500000002</v>
      </c>
      <c r="AA11" s="25">
        <f>+L11+N11</f>
        <v>1367510.94</v>
      </c>
      <c r="AB11" s="24">
        <v>201111.72</v>
      </c>
      <c r="AC11" s="24">
        <v>201111.72</v>
      </c>
      <c r="AF11" s="23">
        <v>748607.09</v>
      </c>
      <c r="AG11" s="23">
        <v>725776.75999999989</v>
      </c>
      <c r="AH11" s="23">
        <v>725776.75999999989</v>
      </c>
      <c r="AI11" s="23">
        <v>721936.32</v>
      </c>
    </row>
    <row r="12" spans="2:35" s="23" customFormat="1" ht="15" x14ac:dyDescent="0.25">
      <c r="B12" s="35"/>
      <c r="C12" s="34"/>
      <c r="D12" s="37" t="s">
        <v>45</v>
      </c>
      <c r="E12" s="6" t="s">
        <v>46</v>
      </c>
      <c r="F12" s="37" t="s">
        <v>45</v>
      </c>
      <c r="G12" s="39" t="s">
        <v>37</v>
      </c>
      <c r="H12" s="32">
        <v>9215578.4800000004</v>
      </c>
      <c r="I12" s="31">
        <v>14186926.439999999</v>
      </c>
      <c r="J12" s="5">
        <f>+H12+I12</f>
        <v>23402504.920000002</v>
      </c>
      <c r="K12" s="26">
        <v>8986915.2699999996</v>
      </c>
      <c r="L12" s="29">
        <v>3624448.55</v>
      </c>
      <c r="M12" s="29">
        <v>3624448.55</v>
      </c>
      <c r="N12" s="29">
        <v>3577070.53</v>
      </c>
      <c r="O12" s="5">
        <f>+J12-L12</f>
        <v>19778056.370000001</v>
      </c>
      <c r="P12" s="28">
        <f>L12/H12</f>
        <v>0.3932958259609981</v>
      </c>
      <c r="Q12" s="28">
        <f>L12/J12</f>
        <v>0.15487438470325934</v>
      </c>
      <c r="R12" s="24"/>
      <c r="S12" s="24">
        <f>+N12</f>
        <v>3577070.53</v>
      </c>
      <c r="T12" s="24">
        <f>+L12+M12</f>
        <v>7248897.0999999996</v>
      </c>
      <c r="U12" s="24">
        <f>+L12+M12</f>
        <v>7248897.0999999996</v>
      </c>
      <c r="V12" s="24">
        <f>+M12</f>
        <v>3624448.55</v>
      </c>
      <c r="W12" s="23">
        <v>49493967.280000001</v>
      </c>
      <c r="X12" s="23">
        <v>49493967.280000001</v>
      </c>
      <c r="Y12" s="36">
        <v>48781949.390000001</v>
      </c>
      <c r="Z12" s="26">
        <f>+K12+L12+N12</f>
        <v>16188434.35</v>
      </c>
      <c r="AA12" s="25">
        <f>+L12+N12</f>
        <v>7201519.0800000001</v>
      </c>
      <c r="AB12" s="24">
        <v>510225.66</v>
      </c>
      <c r="AC12" s="24">
        <v>510225.66</v>
      </c>
      <c r="AF12" s="23">
        <v>7630670.4500000002</v>
      </c>
      <c r="AG12" s="23">
        <v>4111052.11</v>
      </c>
      <c r="AH12" s="23">
        <v>4111052.11</v>
      </c>
      <c r="AI12" s="23">
        <v>4093322.31</v>
      </c>
    </row>
    <row r="13" spans="2:35" s="23" customFormat="1" ht="15" x14ac:dyDescent="0.25">
      <c r="B13" s="35"/>
      <c r="C13" s="34"/>
      <c r="D13" s="37" t="s">
        <v>43</v>
      </c>
      <c r="E13" s="6" t="s">
        <v>44</v>
      </c>
      <c r="F13" s="37" t="s">
        <v>43</v>
      </c>
      <c r="G13" s="33" t="s">
        <v>37</v>
      </c>
      <c r="H13" s="32">
        <v>2408644.2799999998</v>
      </c>
      <c r="I13" s="31">
        <v>2559784.2400000002</v>
      </c>
      <c r="J13" s="5">
        <f>+H13+I13</f>
        <v>4968428.5199999996</v>
      </c>
      <c r="K13" s="26">
        <v>2254706.13</v>
      </c>
      <c r="L13" s="29">
        <v>1786321.2100000002</v>
      </c>
      <c r="M13" s="29">
        <v>1786321.2100000002</v>
      </c>
      <c r="N13" s="38">
        <v>1775393.34</v>
      </c>
      <c r="O13" s="5">
        <f>+J13-L13</f>
        <v>3182107.3099999996</v>
      </c>
      <c r="P13" s="28">
        <f>L13/H13</f>
        <v>0.74162931605658278</v>
      </c>
      <c r="Q13" s="28">
        <f>L13/J13</f>
        <v>0.35953444893275838</v>
      </c>
      <c r="R13" s="24"/>
      <c r="S13" s="24">
        <f>+N13</f>
        <v>1775393.34</v>
      </c>
      <c r="T13" s="24">
        <f>+L13+M13</f>
        <v>3572642.4200000004</v>
      </c>
      <c r="U13" s="24">
        <f>+L13+M13</f>
        <v>3572642.4200000004</v>
      </c>
      <c r="V13" s="24">
        <f>+M13</f>
        <v>1786321.2100000002</v>
      </c>
      <c r="W13" s="23">
        <v>50700438.890000001</v>
      </c>
      <c r="X13" s="23">
        <v>50700438.890000001</v>
      </c>
      <c r="Y13" s="36">
        <v>50700438.890000001</v>
      </c>
      <c r="Z13" s="26">
        <f>+K13+L13+N13</f>
        <v>5816420.6799999997</v>
      </c>
      <c r="AA13" s="25">
        <f>+L13+N13</f>
        <v>3561714.5500000003</v>
      </c>
      <c r="AB13" s="24">
        <v>591074.37</v>
      </c>
      <c r="AC13" s="24">
        <v>591074.37</v>
      </c>
      <c r="AF13" s="23">
        <v>2497532.88</v>
      </c>
      <c r="AG13" s="23">
        <v>2226570.3200000003</v>
      </c>
      <c r="AH13" s="23">
        <v>2226570.3200000003</v>
      </c>
      <c r="AI13" s="23">
        <v>2191428.7200000002</v>
      </c>
    </row>
    <row r="14" spans="2:35" s="23" customFormat="1" ht="15" x14ac:dyDescent="0.25">
      <c r="B14" s="35"/>
      <c r="C14" s="34"/>
      <c r="D14" s="37" t="s">
        <v>42</v>
      </c>
      <c r="E14" s="6" t="s">
        <v>10</v>
      </c>
      <c r="F14" s="37" t="s">
        <v>42</v>
      </c>
      <c r="G14" s="33" t="s">
        <v>21</v>
      </c>
      <c r="H14" s="32">
        <v>48296161.829999998</v>
      </c>
      <c r="I14" s="31">
        <v>40473588.560000002</v>
      </c>
      <c r="J14" s="5">
        <f>+H14+I14</f>
        <v>88769750.390000001</v>
      </c>
      <c r="K14" s="26">
        <v>45823893.299999997</v>
      </c>
      <c r="L14" s="29">
        <v>32471534.200000003</v>
      </c>
      <c r="M14" s="29">
        <v>32471534.200000003</v>
      </c>
      <c r="N14" s="29">
        <v>31110886.690000001</v>
      </c>
      <c r="O14" s="5">
        <f>+J14-L14</f>
        <v>56298216.189999998</v>
      </c>
      <c r="P14" s="28">
        <f>L14/H14</f>
        <v>0.67234192055050113</v>
      </c>
      <c r="Q14" s="28">
        <f>L14/J14</f>
        <v>0.3657950378066846</v>
      </c>
      <c r="R14" s="24"/>
      <c r="S14" s="24">
        <f>+N14</f>
        <v>31110886.690000001</v>
      </c>
      <c r="T14" s="24">
        <f>+L14+M14</f>
        <v>64943068.400000006</v>
      </c>
      <c r="U14" s="24">
        <f>+L14+M14</f>
        <v>64943068.400000006</v>
      </c>
      <c r="V14" s="24">
        <f>+M14</f>
        <v>32471534.200000003</v>
      </c>
      <c r="W14" s="23">
        <v>3943868.57</v>
      </c>
      <c r="X14" s="23">
        <v>3943868.57</v>
      </c>
      <c r="Y14" s="36">
        <v>3895757.11</v>
      </c>
      <c r="Z14" s="26">
        <f>+K14+L14+N14</f>
        <v>109406314.19</v>
      </c>
      <c r="AA14" s="25">
        <f>+L14+N14</f>
        <v>63582420.890000001</v>
      </c>
      <c r="AB14" s="24">
        <v>9578478.1099999994</v>
      </c>
      <c r="AC14" s="24">
        <v>9578478.1099999994</v>
      </c>
      <c r="AF14" s="23">
        <v>41888586.5</v>
      </c>
      <c r="AG14" s="23">
        <v>38618170.409999996</v>
      </c>
      <c r="AH14" s="23">
        <v>38618170.409999996</v>
      </c>
      <c r="AI14" s="23">
        <v>38434042.719999999</v>
      </c>
    </row>
    <row r="15" spans="2:35" s="23" customFormat="1" ht="15" x14ac:dyDescent="0.25">
      <c r="B15" s="35"/>
      <c r="C15" s="34"/>
      <c r="D15" s="37" t="s">
        <v>41</v>
      </c>
      <c r="E15" s="6" t="s">
        <v>9</v>
      </c>
      <c r="F15" s="37" t="s">
        <v>41</v>
      </c>
      <c r="G15" s="33" t="s">
        <v>21</v>
      </c>
      <c r="H15" s="32">
        <v>598931.1</v>
      </c>
      <c r="I15" s="31">
        <v>728604.48</v>
      </c>
      <c r="J15" s="5">
        <f>+H15+I15</f>
        <v>1327535.58</v>
      </c>
      <c r="K15" s="26">
        <v>572841.06999999995</v>
      </c>
      <c r="L15" s="29">
        <v>502512.01</v>
      </c>
      <c r="M15" s="29">
        <v>502512.01</v>
      </c>
      <c r="N15" s="29">
        <v>502512.01</v>
      </c>
      <c r="O15" s="5">
        <f>+J15-L15</f>
        <v>825023.57000000007</v>
      </c>
      <c r="P15" s="28">
        <f>L15/H15</f>
        <v>0.83901472139282807</v>
      </c>
      <c r="Q15" s="28">
        <f>L15/J15</f>
        <v>0.37852997506854014</v>
      </c>
      <c r="R15" s="24"/>
      <c r="S15" s="24">
        <f>+N15</f>
        <v>502512.01</v>
      </c>
      <c r="T15" s="24">
        <f>+L15+M15</f>
        <v>1005024.02</v>
      </c>
      <c r="U15" s="24">
        <f>+L15+M15</f>
        <v>1005024.02</v>
      </c>
      <c r="V15" s="24">
        <f>+M15</f>
        <v>502512.01</v>
      </c>
      <c r="W15" s="23">
        <v>1214596.18</v>
      </c>
      <c r="X15" s="23">
        <v>1214596.18</v>
      </c>
      <c r="Y15" s="36">
        <v>1214041.47</v>
      </c>
      <c r="Z15" s="26">
        <f>+K15+L15+N15</f>
        <v>1577865.09</v>
      </c>
      <c r="AA15" s="25">
        <f>+L15+N15</f>
        <v>1005024.02</v>
      </c>
      <c r="AB15" s="24">
        <v>187187.11</v>
      </c>
      <c r="AC15" s="24">
        <v>187187.11</v>
      </c>
      <c r="AF15" s="23">
        <v>671552.06</v>
      </c>
      <c r="AG15" s="23">
        <v>654797.79999999993</v>
      </c>
      <c r="AH15" s="23">
        <v>654797.79999999993</v>
      </c>
      <c r="AI15" s="23">
        <v>646499.85</v>
      </c>
    </row>
    <row r="16" spans="2:35" s="23" customFormat="1" ht="15" x14ac:dyDescent="0.25">
      <c r="B16" s="35"/>
      <c r="C16" s="34"/>
      <c r="D16" s="37" t="s">
        <v>40</v>
      </c>
      <c r="E16" s="6" t="s">
        <v>7</v>
      </c>
      <c r="F16" s="37" t="s">
        <v>40</v>
      </c>
      <c r="G16" s="33" t="s">
        <v>21</v>
      </c>
      <c r="H16" s="32">
        <v>14593313.279999999</v>
      </c>
      <c r="I16" s="31">
        <v>12472758.800000001</v>
      </c>
      <c r="J16" s="5">
        <f>+H16+I16</f>
        <v>27066072.079999998</v>
      </c>
      <c r="K16" s="26">
        <v>12722034.220000001</v>
      </c>
      <c r="L16" s="29">
        <v>10648847.09</v>
      </c>
      <c r="M16" s="29">
        <v>10648847.09</v>
      </c>
      <c r="N16" s="29">
        <v>10628303.560000001</v>
      </c>
      <c r="O16" s="5">
        <f>+J16-L16</f>
        <v>16417224.989999998</v>
      </c>
      <c r="P16" s="28">
        <f>L16/H16</f>
        <v>0.72970729029672421</v>
      </c>
      <c r="Q16" s="28">
        <f>L16/J16</f>
        <v>0.39343895407227486</v>
      </c>
      <c r="R16" s="24"/>
      <c r="S16" s="24">
        <f>+N16</f>
        <v>10628303.560000001</v>
      </c>
      <c r="T16" s="24">
        <f>+L16+M16</f>
        <v>21297694.18</v>
      </c>
      <c r="U16" s="24">
        <f>+L16+M16</f>
        <v>21297694.18</v>
      </c>
      <c r="V16" s="24">
        <f>+M16</f>
        <v>10648847.09</v>
      </c>
      <c r="Y16" s="36"/>
      <c r="Z16" s="26">
        <f>+K16+L16+N16</f>
        <v>33999184.870000005</v>
      </c>
      <c r="AA16" s="25">
        <f>+L16+N16</f>
        <v>21277150.649999999</v>
      </c>
      <c r="AB16" s="24">
        <v>3329294.49</v>
      </c>
      <c r="AC16" s="24">
        <v>3329294.49</v>
      </c>
      <c r="AF16" s="23">
        <v>13486523.74</v>
      </c>
      <c r="AG16" s="23">
        <v>12853983.649999999</v>
      </c>
      <c r="AH16" s="23">
        <v>12853983.649999999</v>
      </c>
      <c r="AI16" s="23">
        <v>12831714.529999999</v>
      </c>
    </row>
    <row r="17" spans="1:35" s="23" customFormat="1" ht="15" x14ac:dyDescent="0.25">
      <c r="B17" s="35"/>
      <c r="C17" s="34"/>
      <c r="D17" s="37" t="s">
        <v>39</v>
      </c>
      <c r="E17" s="6" t="s">
        <v>6</v>
      </c>
      <c r="F17" s="37" t="s">
        <v>39</v>
      </c>
      <c r="G17" s="33" t="s">
        <v>21</v>
      </c>
      <c r="H17" s="32">
        <v>1282242.02</v>
      </c>
      <c r="I17" s="31">
        <v>297357.52</v>
      </c>
      <c r="J17" s="5">
        <f>+H17+I17</f>
        <v>1579599.54</v>
      </c>
      <c r="K17" s="26">
        <v>1100246.74</v>
      </c>
      <c r="L17" s="29">
        <v>665115.37999999989</v>
      </c>
      <c r="M17" s="29">
        <v>665115.37999999989</v>
      </c>
      <c r="N17" s="29">
        <v>594694.31999999995</v>
      </c>
      <c r="O17" s="5">
        <f>+J17-L17</f>
        <v>914484.16000000015</v>
      </c>
      <c r="P17" s="28">
        <f>L17/H17</f>
        <v>0.51871282458829404</v>
      </c>
      <c r="Q17" s="28">
        <f>L17/J17</f>
        <v>0.42106582279708682</v>
      </c>
      <c r="R17" s="24"/>
      <c r="S17" s="24">
        <f>+N17</f>
        <v>594694.31999999995</v>
      </c>
      <c r="T17" s="24">
        <f>+L17+M17</f>
        <v>1330230.7599999998</v>
      </c>
      <c r="U17" s="24">
        <f>+L17+M17</f>
        <v>1330230.7599999998</v>
      </c>
      <c r="V17" s="24">
        <f>+M17</f>
        <v>665115.37999999989</v>
      </c>
      <c r="W17" s="23">
        <v>1702789.79</v>
      </c>
      <c r="X17" s="23">
        <v>1702789.79</v>
      </c>
      <c r="Y17" s="36">
        <v>1693069.79</v>
      </c>
      <c r="Z17" s="26">
        <f>+K17+L17+N17</f>
        <v>2360056.44</v>
      </c>
      <c r="AA17" s="25">
        <f>+L17+N17</f>
        <v>1259809.6999999997</v>
      </c>
      <c r="AB17" s="24">
        <v>187335.42</v>
      </c>
      <c r="AC17" s="24">
        <v>187335.42</v>
      </c>
      <c r="AF17" s="23">
        <v>1542004.23</v>
      </c>
      <c r="AG17" s="23">
        <v>1088473.46</v>
      </c>
      <c r="AH17" s="23">
        <v>1088473.46</v>
      </c>
      <c r="AI17" s="23">
        <v>1060898.27</v>
      </c>
    </row>
    <row r="18" spans="1:35" s="23" customFormat="1" ht="15" x14ac:dyDescent="0.25">
      <c r="B18" s="35"/>
      <c r="C18" s="34"/>
      <c r="D18" s="37" t="s">
        <v>38</v>
      </c>
      <c r="E18" s="6" t="s">
        <v>5</v>
      </c>
      <c r="F18" s="37" t="s">
        <v>38</v>
      </c>
      <c r="G18" s="33" t="s">
        <v>37</v>
      </c>
      <c r="H18" s="32">
        <v>833688.1</v>
      </c>
      <c r="I18" s="31">
        <v>442334.14</v>
      </c>
      <c r="J18" s="5">
        <f>+H18+I18</f>
        <v>1276022.24</v>
      </c>
      <c r="K18" s="26">
        <v>699711.82</v>
      </c>
      <c r="L18" s="29">
        <v>495725.85</v>
      </c>
      <c r="M18" s="29">
        <v>495725.85</v>
      </c>
      <c r="N18" s="29">
        <v>495725.85</v>
      </c>
      <c r="O18" s="5">
        <f>+J18-L18</f>
        <v>780296.39</v>
      </c>
      <c r="P18" s="28">
        <f>L18/H18</f>
        <v>0.59461787927643439</v>
      </c>
      <c r="Q18" s="28">
        <f>L18/J18</f>
        <v>0.3884931112172465</v>
      </c>
      <c r="R18" s="24"/>
      <c r="S18" s="24">
        <f>+N18</f>
        <v>495725.85</v>
      </c>
      <c r="T18" s="24">
        <f>+L18+M18</f>
        <v>991451.7</v>
      </c>
      <c r="U18" s="24">
        <f>+L18+M18</f>
        <v>991451.7</v>
      </c>
      <c r="V18" s="24">
        <f>+M18</f>
        <v>495725.85</v>
      </c>
      <c r="W18" s="23">
        <v>1288268.69</v>
      </c>
      <c r="X18" s="23">
        <v>1288268.69</v>
      </c>
      <c r="Y18" s="36">
        <v>1213198.28</v>
      </c>
      <c r="Z18" s="26">
        <f>+K18+L18+N18</f>
        <v>1691163.52</v>
      </c>
      <c r="AA18" s="25">
        <f>+L18+N18</f>
        <v>991451.7</v>
      </c>
      <c r="AB18" s="24">
        <v>83015.33</v>
      </c>
      <c r="AC18" s="24">
        <v>83015.33</v>
      </c>
      <c r="AF18" s="23">
        <v>995534.74</v>
      </c>
      <c r="AG18" s="23">
        <v>541139.43999999994</v>
      </c>
      <c r="AH18" s="23">
        <v>541139.43999999994</v>
      </c>
      <c r="AI18" s="23">
        <v>540139.43999999994</v>
      </c>
    </row>
    <row r="19" spans="1:35" s="23" customFormat="1" ht="15" x14ac:dyDescent="0.25">
      <c r="B19" s="35"/>
      <c r="C19" s="34"/>
      <c r="D19" s="37" t="s">
        <v>36</v>
      </c>
      <c r="E19" s="6" t="s">
        <v>4</v>
      </c>
      <c r="F19" s="37" t="s">
        <v>36</v>
      </c>
      <c r="G19" s="33" t="s">
        <v>31</v>
      </c>
      <c r="H19" s="32">
        <v>6380989.6200000001</v>
      </c>
      <c r="I19" s="31">
        <v>4794405.2899999991</v>
      </c>
      <c r="J19" s="5">
        <f>+H19+I19</f>
        <v>11175394.91</v>
      </c>
      <c r="K19" s="26">
        <v>5067233.25</v>
      </c>
      <c r="L19" s="29">
        <v>2822232.29</v>
      </c>
      <c r="M19" s="29">
        <v>2822232.29</v>
      </c>
      <c r="N19" s="29">
        <v>2689554.55</v>
      </c>
      <c r="O19" s="5">
        <f>+J19-L19</f>
        <v>8353162.6200000001</v>
      </c>
      <c r="P19" s="28">
        <f>L19/H19</f>
        <v>0.44228755382303853</v>
      </c>
      <c r="Q19" s="28">
        <f>L19/J19</f>
        <v>0.25253982635321476</v>
      </c>
      <c r="R19" s="24"/>
      <c r="S19" s="24">
        <f>+N19</f>
        <v>2689554.55</v>
      </c>
      <c r="T19" s="24">
        <f>+L19+M19</f>
        <v>5644464.5800000001</v>
      </c>
      <c r="U19" s="24">
        <f>+L19+M19</f>
        <v>5644464.5800000001</v>
      </c>
      <c r="V19" s="24">
        <f>+M19</f>
        <v>2822232.29</v>
      </c>
      <c r="W19" s="23">
        <v>3957858.17</v>
      </c>
      <c r="X19" s="23">
        <v>3957858.17</v>
      </c>
      <c r="Y19" s="36">
        <v>3879266.77</v>
      </c>
      <c r="Z19" s="26">
        <f>+K19+L19+N19</f>
        <v>10579020.09</v>
      </c>
      <c r="AA19" s="25">
        <f>+L19+N19</f>
        <v>5511786.8399999999</v>
      </c>
      <c r="AB19" s="24">
        <v>220368.51</v>
      </c>
      <c r="AC19" s="24">
        <v>220368.51</v>
      </c>
      <c r="AF19" s="23">
        <v>2524679.0699999998</v>
      </c>
      <c r="AG19" s="23">
        <v>1552174.0699999998</v>
      </c>
      <c r="AH19" s="23">
        <v>1552174.0699999998</v>
      </c>
      <c r="AI19" s="23">
        <v>1395811.46</v>
      </c>
    </row>
    <row r="20" spans="1:35" s="23" customFormat="1" ht="15" x14ac:dyDescent="0.25">
      <c r="B20" s="35"/>
      <c r="C20" s="34"/>
      <c r="D20" s="37" t="s">
        <v>35</v>
      </c>
      <c r="E20" s="6" t="s">
        <v>2</v>
      </c>
      <c r="F20" s="37" t="s">
        <v>35</v>
      </c>
      <c r="G20" s="6" t="s">
        <v>25</v>
      </c>
      <c r="H20" s="32">
        <v>4889527.25</v>
      </c>
      <c r="I20" s="31">
        <v>2327276.4700000002</v>
      </c>
      <c r="J20" s="5">
        <f>+H20+I20</f>
        <v>7216803.7200000007</v>
      </c>
      <c r="K20" s="26">
        <v>2840146.21</v>
      </c>
      <c r="L20" s="29">
        <v>1833364.1199999999</v>
      </c>
      <c r="M20" s="29">
        <v>1833364.1199999999</v>
      </c>
      <c r="N20" s="29">
        <v>1829737.22</v>
      </c>
      <c r="O20" s="5">
        <f>+J20-L20</f>
        <v>5383439.6000000006</v>
      </c>
      <c r="P20" s="28">
        <f>L20/H20</f>
        <v>0.37495733764445222</v>
      </c>
      <c r="Q20" s="28">
        <f>L20/J20</f>
        <v>0.25404101193983974</v>
      </c>
      <c r="R20" s="24"/>
      <c r="S20" s="24">
        <f>+N20</f>
        <v>1829737.22</v>
      </c>
      <c r="T20" s="24">
        <f>+L20+M20</f>
        <v>3666728.2399999998</v>
      </c>
      <c r="U20" s="24">
        <f>+L20+M20</f>
        <v>3666728.2399999998</v>
      </c>
      <c r="V20" s="24">
        <f>+M20</f>
        <v>1833364.1199999999</v>
      </c>
      <c r="W20" s="23">
        <v>5696035.3600000003</v>
      </c>
      <c r="X20" s="23">
        <v>5696035.3600000003</v>
      </c>
      <c r="Y20" s="36">
        <v>5591757.4900000002</v>
      </c>
      <c r="Z20" s="26">
        <f>+K20+L20+N20</f>
        <v>6503247.5499999998</v>
      </c>
      <c r="AA20" s="25">
        <f>+L20+N20</f>
        <v>3663101.34</v>
      </c>
      <c r="AB20" s="24">
        <v>635096.01</v>
      </c>
      <c r="AC20" s="24">
        <v>635096.01</v>
      </c>
      <c r="AF20" s="23">
        <v>2557149.61</v>
      </c>
      <c r="AG20" s="23">
        <v>2267266.44</v>
      </c>
      <c r="AH20" s="23">
        <v>2267266.44</v>
      </c>
      <c r="AI20" s="23">
        <v>2251161.67</v>
      </c>
    </row>
    <row r="21" spans="1:35" s="23" customFormat="1" ht="15" x14ac:dyDescent="0.25">
      <c r="B21" s="35"/>
      <c r="C21" s="34"/>
      <c r="D21" s="37" t="s">
        <v>34</v>
      </c>
      <c r="E21" s="6" t="s">
        <v>1</v>
      </c>
      <c r="F21" s="37" t="s">
        <v>34</v>
      </c>
      <c r="G21" s="6" t="s">
        <v>25</v>
      </c>
      <c r="H21" s="32">
        <v>242890.27</v>
      </c>
      <c r="I21" s="31">
        <v>326993.39</v>
      </c>
      <c r="J21" s="5">
        <f>+H21+I21</f>
        <v>569883.66</v>
      </c>
      <c r="K21" s="26">
        <v>230377.4</v>
      </c>
      <c r="L21" s="29">
        <v>206363.89</v>
      </c>
      <c r="M21" s="29">
        <v>206363.89</v>
      </c>
      <c r="N21" s="29">
        <v>206363.89</v>
      </c>
      <c r="O21" s="5">
        <f>+J21-L21</f>
        <v>363519.77</v>
      </c>
      <c r="P21" s="28">
        <f>L21/H21</f>
        <v>0.84961777184405129</v>
      </c>
      <c r="Q21" s="28">
        <f>L21/J21</f>
        <v>0.36211582202584996</v>
      </c>
      <c r="R21" s="24"/>
      <c r="S21" s="24">
        <f>+N21</f>
        <v>206363.89</v>
      </c>
      <c r="T21" s="24">
        <f>+L21+M21</f>
        <v>412727.78</v>
      </c>
      <c r="U21" s="24">
        <f>+L21+M21</f>
        <v>412727.78</v>
      </c>
      <c r="V21" s="24">
        <f>+M21</f>
        <v>206363.89</v>
      </c>
      <c r="W21" s="23">
        <v>373358.68</v>
      </c>
      <c r="X21" s="23">
        <v>373358.68</v>
      </c>
      <c r="Y21" s="36">
        <v>367442.68</v>
      </c>
      <c r="Z21" s="26">
        <f>+K21+L21+N21</f>
        <v>643105.18000000005</v>
      </c>
      <c r="AA21" s="25">
        <f>+L21+N21</f>
        <v>412727.78</v>
      </c>
      <c r="AB21" s="24">
        <v>65236.94</v>
      </c>
      <c r="AC21" s="24">
        <v>65236.94</v>
      </c>
      <c r="AF21" s="23">
        <v>257473.85</v>
      </c>
      <c r="AG21" s="23">
        <v>244569.41</v>
      </c>
      <c r="AH21" s="23">
        <v>244569.41</v>
      </c>
      <c r="AI21" s="23">
        <v>236863.12</v>
      </c>
    </row>
    <row r="22" spans="1:35" s="23" customFormat="1" ht="15" x14ac:dyDescent="0.25">
      <c r="B22" s="35"/>
      <c r="C22" s="34"/>
      <c r="D22" s="37" t="s">
        <v>32</v>
      </c>
      <c r="E22" s="6" t="s">
        <v>33</v>
      </c>
      <c r="F22" s="37" t="s">
        <v>32</v>
      </c>
      <c r="G22" s="6" t="s">
        <v>31</v>
      </c>
      <c r="H22" s="32">
        <v>689011.66</v>
      </c>
      <c r="I22" s="31">
        <v>570114.30000000005</v>
      </c>
      <c r="J22" s="5">
        <f>+H22+I22</f>
        <v>1259125.96</v>
      </c>
      <c r="K22" s="26">
        <v>460352.83</v>
      </c>
      <c r="L22" s="29">
        <v>201935.86000000002</v>
      </c>
      <c r="M22" s="29">
        <v>201935.86000000002</v>
      </c>
      <c r="N22" s="29">
        <v>197117.63</v>
      </c>
      <c r="O22" s="5">
        <f>+J22-L22</f>
        <v>1057190.0999999999</v>
      </c>
      <c r="P22" s="28">
        <f>L22/H22</f>
        <v>0.29308046833343865</v>
      </c>
      <c r="Q22" s="28">
        <f>L22/J22</f>
        <v>0.16037780683991301</v>
      </c>
      <c r="R22" s="24"/>
      <c r="S22" s="24">
        <f>+N22</f>
        <v>197117.63</v>
      </c>
      <c r="T22" s="24">
        <f>+L22+M22</f>
        <v>403871.72000000003</v>
      </c>
      <c r="U22" s="24">
        <f>+L22+M22</f>
        <v>403871.72000000003</v>
      </c>
      <c r="V22" s="24">
        <f>+M22</f>
        <v>201935.86000000002</v>
      </c>
      <c r="Y22" s="36"/>
      <c r="Z22" s="26">
        <f>+K22+L22+N22</f>
        <v>859406.32000000007</v>
      </c>
      <c r="AA22" s="25">
        <f>+L22+N22</f>
        <v>399053.49</v>
      </c>
      <c r="AB22" s="24">
        <v>155258.82</v>
      </c>
      <c r="AC22" s="24">
        <v>155258.82</v>
      </c>
      <c r="AF22" s="23">
        <v>1036792.81</v>
      </c>
      <c r="AG22" s="23">
        <v>876477.82</v>
      </c>
      <c r="AH22" s="23">
        <v>876477.82</v>
      </c>
      <c r="AI22" s="23">
        <v>821468.98</v>
      </c>
    </row>
    <row r="23" spans="1:35" s="23" customFormat="1" ht="15" x14ac:dyDescent="0.25">
      <c r="B23" s="35"/>
      <c r="C23" s="34"/>
      <c r="D23" s="37" t="s">
        <v>29</v>
      </c>
      <c r="E23" s="6" t="s">
        <v>30</v>
      </c>
      <c r="F23" s="37" t="s">
        <v>29</v>
      </c>
      <c r="G23" s="6" t="s">
        <v>28</v>
      </c>
      <c r="H23" s="32">
        <v>4421654</v>
      </c>
      <c r="I23" s="31">
        <v>4987744.6099999994</v>
      </c>
      <c r="J23" s="5">
        <f>+H23+I23</f>
        <v>9409398.6099999994</v>
      </c>
      <c r="K23" s="26">
        <v>5189228.6500000004</v>
      </c>
      <c r="L23" s="29">
        <v>4149395.19</v>
      </c>
      <c r="M23" s="29">
        <v>4149395.19</v>
      </c>
      <c r="N23" s="29">
        <v>4118931.08</v>
      </c>
      <c r="O23" s="5">
        <f>+J23-L23</f>
        <v>5260003.42</v>
      </c>
      <c r="P23" s="28">
        <f>L23/H23</f>
        <v>0.93842602564560684</v>
      </c>
      <c r="Q23" s="28">
        <f>L23/J23</f>
        <v>0.44098410132079635</v>
      </c>
      <c r="R23" s="24"/>
      <c r="S23" s="24">
        <f>+N23</f>
        <v>4118931.08</v>
      </c>
      <c r="T23" s="24">
        <f>+L23+M23</f>
        <v>8298790.3799999999</v>
      </c>
      <c r="U23" s="24">
        <f>+L23+M23</f>
        <v>8298790.3799999999</v>
      </c>
      <c r="V23" s="24">
        <f>+M23</f>
        <v>4149395.19</v>
      </c>
      <c r="Y23" s="36"/>
      <c r="Z23" s="26">
        <f>+K23+L23+N23</f>
        <v>13457554.92</v>
      </c>
      <c r="AA23" s="25">
        <f>+L23+N23</f>
        <v>8268326.2699999996</v>
      </c>
      <c r="AB23" s="24">
        <v>1530148.12</v>
      </c>
      <c r="AC23" s="24">
        <v>1530148.12</v>
      </c>
      <c r="AF23" s="23">
        <v>6929871.8399999999</v>
      </c>
      <c r="AG23" s="23">
        <v>6207431.4800000004</v>
      </c>
      <c r="AH23" s="23">
        <v>6207431.4800000004</v>
      </c>
      <c r="AI23" s="23">
        <v>6168584.54</v>
      </c>
    </row>
    <row r="24" spans="1:35" s="23" customFormat="1" ht="15" x14ac:dyDescent="0.25">
      <c r="B24" s="35"/>
      <c r="C24" s="34"/>
      <c r="D24" s="37" t="s">
        <v>26</v>
      </c>
      <c r="E24" s="6" t="s">
        <v>27</v>
      </c>
      <c r="F24" s="37" t="s">
        <v>26</v>
      </c>
      <c r="G24" s="6" t="s">
        <v>25</v>
      </c>
      <c r="H24" s="32">
        <v>2229408.4900000002</v>
      </c>
      <c r="I24" s="31">
        <v>1683063.28</v>
      </c>
      <c r="J24" s="5">
        <f>+H24+I24</f>
        <v>3912471.7700000005</v>
      </c>
      <c r="K24" s="26">
        <v>1773332.95</v>
      </c>
      <c r="L24" s="29">
        <v>1471589.79</v>
      </c>
      <c r="M24" s="29">
        <v>1471589.79</v>
      </c>
      <c r="N24" s="29">
        <v>1290955.8600000001</v>
      </c>
      <c r="O24" s="5">
        <f>+J24-L24</f>
        <v>2440881.9800000004</v>
      </c>
      <c r="P24" s="28">
        <f>L24/H24</f>
        <v>0.66008082260420564</v>
      </c>
      <c r="Q24" s="28">
        <f>L24/J24</f>
        <v>0.37612789983146633</v>
      </c>
      <c r="R24" s="24"/>
      <c r="S24" s="24">
        <f>+N24</f>
        <v>1290955.8600000001</v>
      </c>
      <c r="T24" s="24">
        <f>+L24+M24</f>
        <v>2943179.58</v>
      </c>
      <c r="U24" s="24">
        <f>+L24+M24</f>
        <v>2943179.58</v>
      </c>
      <c r="V24" s="24">
        <f>+M24</f>
        <v>1471589.79</v>
      </c>
      <c r="Y24" s="36"/>
      <c r="Z24" s="26">
        <f>+K24+L24+N24</f>
        <v>4535878.6000000006</v>
      </c>
      <c r="AA24" s="25">
        <f>+L24+N24</f>
        <v>2762545.6500000004</v>
      </c>
      <c r="AB24" s="24">
        <v>373926.29</v>
      </c>
      <c r="AC24" s="24">
        <v>373926.29</v>
      </c>
      <c r="AF24" s="23">
        <v>1888429.99</v>
      </c>
      <c r="AG24" s="23">
        <v>1596017.39</v>
      </c>
      <c r="AH24" s="23">
        <v>1596017.39</v>
      </c>
      <c r="AI24" s="23">
        <v>1571405.46</v>
      </c>
    </row>
    <row r="25" spans="1:35" s="23" customFormat="1" ht="15" x14ac:dyDescent="0.25">
      <c r="B25" s="35"/>
      <c r="C25" s="34"/>
      <c r="D25" t="s">
        <v>23</v>
      </c>
      <c r="E25" s="33" t="s">
        <v>24</v>
      </c>
      <c r="F25" t="s">
        <v>23</v>
      </c>
      <c r="G25" s="33" t="s">
        <v>21</v>
      </c>
      <c r="H25" s="32">
        <v>761870.39</v>
      </c>
      <c r="I25" s="31">
        <v>614128.68999999994</v>
      </c>
      <c r="J25" s="5">
        <f>+H25+I25</f>
        <v>1375999.08</v>
      </c>
      <c r="K25" s="26">
        <v>632369.6</v>
      </c>
      <c r="L25" s="29">
        <v>69241.36</v>
      </c>
      <c r="M25" s="29">
        <v>69241.36</v>
      </c>
      <c r="N25" s="29">
        <v>69241.36</v>
      </c>
      <c r="O25" s="5">
        <f>+J25-L25</f>
        <v>1306757.72</v>
      </c>
      <c r="P25" s="28">
        <f>L25/H25</f>
        <v>9.0883385033509442E-2</v>
      </c>
      <c r="Q25" s="28">
        <f>L25/J25</f>
        <v>5.0320789458667366E-2</v>
      </c>
      <c r="R25" s="24"/>
      <c r="S25" s="24">
        <f>+N25</f>
        <v>69241.36</v>
      </c>
      <c r="T25" s="24">
        <f>+L25+M25</f>
        <v>138482.72</v>
      </c>
      <c r="U25" s="24">
        <f>+L25+M25</f>
        <v>138482.72</v>
      </c>
      <c r="V25" s="24">
        <f>+M25</f>
        <v>69241.36</v>
      </c>
      <c r="W25" s="23">
        <v>0</v>
      </c>
      <c r="X25" s="23">
        <v>0</v>
      </c>
      <c r="Y25" s="36">
        <v>0</v>
      </c>
      <c r="Z25" s="26">
        <f>+K25+L25+N25</f>
        <v>770852.32</v>
      </c>
      <c r="AA25" s="25">
        <f>+L25+N25</f>
        <v>138482.72</v>
      </c>
      <c r="AB25" s="24">
        <v>0</v>
      </c>
      <c r="AC25" s="24">
        <v>373926.29</v>
      </c>
      <c r="AF25" s="23">
        <v>13373150.060000001</v>
      </c>
      <c r="AG25" s="23">
        <v>0</v>
      </c>
      <c r="AH25" s="23">
        <v>0</v>
      </c>
      <c r="AI25" s="23">
        <v>0</v>
      </c>
    </row>
    <row r="26" spans="1:35" s="23" customFormat="1" ht="15" x14ac:dyDescent="0.25">
      <c r="B26" s="35"/>
      <c r="C26" s="34"/>
      <c r="D26" t="s">
        <v>22</v>
      </c>
      <c r="E26" s="33" t="s">
        <v>0</v>
      </c>
      <c r="F26" t="s">
        <v>22</v>
      </c>
      <c r="G26" s="33" t="s">
        <v>21</v>
      </c>
      <c r="H26" s="32">
        <v>0</v>
      </c>
      <c r="I26" s="31">
        <v>3434555.35</v>
      </c>
      <c r="J26" s="5">
        <f>+H26+I26</f>
        <v>3434555.35</v>
      </c>
      <c r="K26" s="26">
        <v>3434555.35</v>
      </c>
      <c r="L26" s="29">
        <v>359618.04</v>
      </c>
      <c r="M26" s="29">
        <v>359618.04</v>
      </c>
      <c r="N26" s="29">
        <v>359618.04</v>
      </c>
      <c r="O26" s="5">
        <f>+J26-L26</f>
        <v>3074937.31</v>
      </c>
      <c r="P26" s="28">
        <v>0</v>
      </c>
      <c r="Q26" s="28">
        <f>+L26/J26</f>
        <v>0.10470585078793386</v>
      </c>
      <c r="R26" s="24"/>
      <c r="S26" s="24"/>
      <c r="T26" s="24"/>
      <c r="U26" s="24"/>
      <c r="V26" s="24"/>
      <c r="Y26" s="27"/>
      <c r="Z26" s="26"/>
      <c r="AA26" s="25"/>
      <c r="AB26" s="24"/>
      <c r="AC26" s="24"/>
    </row>
    <row r="27" spans="1:35" s="23" customFormat="1" ht="15" x14ac:dyDescent="0.25">
      <c r="B27" s="35"/>
      <c r="C27" s="34"/>
      <c r="D27" t="s">
        <v>19</v>
      </c>
      <c r="E27" s="33" t="s">
        <v>20</v>
      </c>
      <c r="F27" t="s">
        <v>19</v>
      </c>
      <c r="G27" s="33" t="s">
        <v>18</v>
      </c>
      <c r="H27" s="32">
        <v>0</v>
      </c>
      <c r="I27" s="31">
        <v>16000000</v>
      </c>
      <c r="J27" s="30">
        <f>+H27+I27</f>
        <v>16000000</v>
      </c>
      <c r="K27" s="26">
        <v>16000000</v>
      </c>
      <c r="L27" s="29">
        <v>0</v>
      </c>
      <c r="M27" s="29">
        <v>0</v>
      </c>
      <c r="N27" s="29">
        <v>0</v>
      </c>
      <c r="O27" s="5">
        <f>+J27-L27</f>
        <v>16000000</v>
      </c>
      <c r="P27" s="28">
        <v>0</v>
      </c>
      <c r="Q27" s="28">
        <f>+L27/J27</f>
        <v>0</v>
      </c>
      <c r="R27" s="24"/>
      <c r="S27" s="24"/>
      <c r="T27" s="24"/>
      <c r="U27" s="24"/>
      <c r="V27" s="24"/>
      <c r="Y27" s="27"/>
      <c r="Z27" s="26"/>
      <c r="AA27" s="25"/>
      <c r="AB27" s="24"/>
      <c r="AC27" s="24"/>
    </row>
    <row r="28" spans="1:35" s="13" customFormat="1" x14ac:dyDescent="0.2">
      <c r="A28" s="22"/>
      <c r="B28" s="21"/>
      <c r="C28" s="20" t="s">
        <v>17</v>
      </c>
      <c r="D28" s="19"/>
      <c r="E28" s="18"/>
      <c r="F28" s="18"/>
      <c r="G28" s="18"/>
      <c r="H28" s="14">
        <f>+SUM(H10:H27)</f>
        <v>133813407.55999997</v>
      </c>
      <c r="I28" s="14">
        <f>+SUM(I10:I27)</f>
        <v>125937963.11999999</v>
      </c>
      <c r="J28" s="15">
        <f>+SUM(J10:J27)</f>
        <v>259751370.68000004</v>
      </c>
      <c r="K28" s="14">
        <f>+SUM(K10:K27)</f>
        <v>136468138.84999996</v>
      </c>
      <c r="L28" s="14">
        <f>+SUM(L10:L27)</f>
        <v>73230029.660000011</v>
      </c>
      <c r="M28" s="14">
        <f>+SUM(M10:M27)</f>
        <v>73230029.660000011</v>
      </c>
      <c r="N28" s="14">
        <f>+SUM(N10:N27)</f>
        <v>70443528.550000012</v>
      </c>
      <c r="O28" s="14">
        <f>+SUM(O10:O27)</f>
        <v>186521341.01999995</v>
      </c>
      <c r="P28" s="17"/>
      <c r="Q28" s="16"/>
      <c r="R28" s="4"/>
      <c r="S28" s="4">
        <f>+SUM(S10:S25)</f>
        <v>70083910.510000005</v>
      </c>
      <c r="T28" s="4">
        <f>+SUM(T10:T25)</f>
        <v>145740823.24000001</v>
      </c>
      <c r="U28" s="4">
        <f>+SUM(U10:U25)</f>
        <v>145740823.24000001</v>
      </c>
      <c r="V28" s="4">
        <f>+SUM(V10:V25)</f>
        <v>72870411.620000005</v>
      </c>
      <c r="W28" s="4">
        <f>+SUM(W10:W25)</f>
        <v>152367066.06</v>
      </c>
      <c r="X28" s="4">
        <f>+SUM(X10:X25)</f>
        <v>152367066.06</v>
      </c>
      <c r="Y28" s="4">
        <f>+SUM(Y10:Y25)</f>
        <v>151107156.31000003</v>
      </c>
      <c r="Z28" s="14">
        <f>+SUM(Z10:Z25)</f>
        <v>259987905.63</v>
      </c>
      <c r="AA28" s="15">
        <f>+SUM(AA10:AA25)</f>
        <v>142954322.13</v>
      </c>
      <c r="AB28" s="14">
        <f>+SUM(AB10:AB25)</f>
        <v>20017329.420000002</v>
      </c>
      <c r="AC28" s="14">
        <f>+SUM(AC10:AC25)</f>
        <v>20031094.610000003</v>
      </c>
      <c r="AD28" s="4"/>
      <c r="AF28" s="14">
        <f>+SUM(AF10:AF25)</f>
        <v>124192598.83999999</v>
      </c>
      <c r="AG28" s="14">
        <f>+SUM(AG10:AG25)</f>
        <v>85870212.089999959</v>
      </c>
      <c r="AH28" s="14">
        <f>+SUM(AH10:AH25)</f>
        <v>85870212.089999959</v>
      </c>
      <c r="AI28" s="14">
        <f>+SUM(AI10:AI25)</f>
        <v>84123530.569999993</v>
      </c>
    </row>
    <row r="29" spans="1:35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11"/>
      <c r="M29" s="2"/>
      <c r="N29" s="11"/>
      <c r="O29" s="2"/>
    </row>
    <row r="30" spans="1:35" x14ac:dyDescent="0.2">
      <c r="B30" s="12" t="s">
        <v>16</v>
      </c>
      <c r="G30" s="2"/>
      <c r="H30" s="2"/>
      <c r="I30" s="2"/>
      <c r="J30" s="2"/>
      <c r="K30" s="2"/>
      <c r="L30" s="11"/>
      <c r="M30" s="2"/>
      <c r="N30" s="11"/>
      <c r="O30" s="2"/>
    </row>
    <row r="31" spans="1:35" x14ac:dyDescent="0.2">
      <c r="H31" s="3"/>
      <c r="N31" s="3"/>
    </row>
    <row r="32" spans="1:35" x14ac:dyDescent="0.2">
      <c r="H32" s="3"/>
    </row>
    <row r="33" spans="4:15" x14ac:dyDescent="0.2">
      <c r="D33" s="10"/>
    </row>
    <row r="34" spans="4:15" x14ac:dyDescent="0.2">
      <c r="D34" s="8" t="s">
        <v>15</v>
      </c>
      <c r="H34" s="9" t="s">
        <v>14</v>
      </c>
      <c r="I34" s="9"/>
      <c r="J34" s="9"/>
      <c r="K34" s="9"/>
      <c r="L34" s="9"/>
      <c r="M34" s="9"/>
      <c r="N34" s="9"/>
      <c r="O34" s="9"/>
    </row>
    <row r="35" spans="4:15" x14ac:dyDescent="0.2">
      <c r="D35" s="8" t="s">
        <v>13</v>
      </c>
      <c r="H35" s="7" t="s">
        <v>12</v>
      </c>
      <c r="I35" s="7"/>
      <c r="J35" s="7"/>
      <c r="K35" s="7"/>
      <c r="L35" s="7"/>
      <c r="M35" s="7"/>
      <c r="N35" s="7"/>
      <c r="O35" s="7"/>
    </row>
    <row r="37" spans="4:15" x14ac:dyDescent="0.2">
      <c r="H37" s="3"/>
    </row>
    <row r="38" spans="4:15" hidden="1" x14ac:dyDescent="0.2">
      <c r="G38" s="6"/>
      <c r="H38" s="3"/>
    </row>
    <row r="39" spans="4:15" hidden="1" x14ac:dyDescent="0.2">
      <c r="G39" s="6" t="s">
        <v>11</v>
      </c>
      <c r="H39" s="3">
        <f>+H10+H14+H17+H18</f>
        <v>86122427.87999998</v>
      </c>
      <c r="I39" s="3">
        <f>+I10+I14+I17+I18</f>
        <v>60258177.140000008</v>
      </c>
      <c r="J39" s="3">
        <f>+J10+J14+J17+J18</f>
        <v>146380605.02000001</v>
      </c>
      <c r="K39" s="3">
        <f>+K10+K14+K17+K18</f>
        <v>75307716.409999982</v>
      </c>
      <c r="L39" s="3">
        <f>+L10+L14+L17+L18</f>
        <v>44870182.81000001</v>
      </c>
      <c r="M39" s="3">
        <f>+M10+M14+M17+M18</f>
        <v>44870182.81000001</v>
      </c>
      <c r="N39" s="3">
        <f>+N10+N14+N17+N18</f>
        <v>42515195.990000002</v>
      </c>
      <c r="O39" s="3">
        <f>+O10+O14+O17+O18</f>
        <v>101510422.20999999</v>
      </c>
    </row>
    <row r="40" spans="4:15" hidden="1" x14ac:dyDescent="0.2">
      <c r="G40" s="6" t="s">
        <v>10</v>
      </c>
    </row>
    <row r="41" spans="4:15" hidden="1" x14ac:dyDescent="0.2">
      <c r="G41" s="6" t="s">
        <v>9</v>
      </c>
      <c r="H41" s="3">
        <f>+H11</f>
        <v>1259160.8600000001</v>
      </c>
      <c r="I41" s="3">
        <f>+I11</f>
        <v>993430.64000000013</v>
      </c>
      <c r="J41" s="3">
        <f>+J11</f>
        <v>2252591.5</v>
      </c>
      <c r="K41" s="3">
        <f>+K11</f>
        <v>996329.51</v>
      </c>
      <c r="L41" s="3">
        <f>+L11</f>
        <v>683977.45</v>
      </c>
      <c r="M41" s="3">
        <f>+M11</f>
        <v>683977.45</v>
      </c>
      <c r="N41" s="3">
        <f>+N11</f>
        <v>683533.49</v>
      </c>
      <c r="O41" s="3">
        <f>+O11</f>
        <v>1568614.05</v>
      </c>
    </row>
    <row r="42" spans="4:15" hidden="1" x14ac:dyDescent="0.2">
      <c r="G42" s="6" t="s">
        <v>8</v>
      </c>
      <c r="I42" s="3"/>
    </row>
    <row r="43" spans="4:15" hidden="1" x14ac:dyDescent="0.2">
      <c r="G43" s="6" t="s">
        <v>7</v>
      </c>
      <c r="H43" s="3" t="e">
        <f>+H12+H13+H15+H19+#REF!+H20+H21+H25</f>
        <v>#REF!</v>
      </c>
      <c r="I43" s="3" t="e">
        <f>+I12+I13+I15+I19+#REF!+I20+I21+I25</f>
        <v>#REF!</v>
      </c>
      <c r="J43" s="3" t="e">
        <f>+J12+J13+J15+J19+#REF!+J20+J21+J25</f>
        <v>#REF!</v>
      </c>
      <c r="K43" s="3" t="e">
        <f>+K12+K13+K15+K19+#REF!+K20+K21+K25</f>
        <v>#REF!</v>
      </c>
      <c r="L43" s="3" t="e">
        <f>+L12+L13+L15+L19+#REF!+L20+L21+L25</f>
        <v>#REF!</v>
      </c>
      <c r="M43" s="3" t="e">
        <f>+M12+M13+M15+M19+#REF!+M20+M21+M25</f>
        <v>#REF!</v>
      </c>
      <c r="N43" s="3" t="e">
        <f>+N12+N13+N15+N19+#REF!+N20+N21+N25</f>
        <v>#REF!</v>
      </c>
      <c r="O43" s="3" t="e">
        <f>+O12+O13+O15+O19+#REF!+O20+O21+O25</f>
        <v>#REF!</v>
      </c>
    </row>
    <row r="44" spans="4:15" hidden="1" x14ac:dyDescent="0.2">
      <c r="G44" s="6" t="s">
        <v>6</v>
      </c>
    </row>
    <row r="45" spans="4:15" hidden="1" x14ac:dyDescent="0.2">
      <c r="G45" s="6" t="s">
        <v>5</v>
      </c>
      <c r="H45" s="3" t="e">
        <f>+H39+H41+H43</f>
        <v>#REF!</v>
      </c>
      <c r="I45" s="3" t="e">
        <f>+I39+I41+I43</f>
        <v>#REF!</v>
      </c>
      <c r="J45" s="3" t="e">
        <f>+J39+J41+J43</f>
        <v>#REF!</v>
      </c>
      <c r="K45" s="3" t="e">
        <f>+K39+K41+K43</f>
        <v>#REF!</v>
      </c>
      <c r="L45" s="3" t="e">
        <f>+L39+L41+L43</f>
        <v>#REF!</v>
      </c>
      <c r="M45" s="3" t="e">
        <f>+M39+M41+M43</f>
        <v>#REF!</v>
      </c>
      <c r="N45" s="3" t="e">
        <f>+N39+N41+N43</f>
        <v>#REF!</v>
      </c>
      <c r="O45" s="3" t="e">
        <f>+O39+O41+O43</f>
        <v>#REF!</v>
      </c>
    </row>
    <row r="46" spans="4:15" hidden="1" x14ac:dyDescent="0.2">
      <c r="G46" s="6" t="s">
        <v>4</v>
      </c>
    </row>
    <row r="47" spans="4:15" hidden="1" x14ac:dyDescent="0.2">
      <c r="G47" s="6" t="s">
        <v>3</v>
      </c>
    </row>
    <row r="48" spans="4:15" hidden="1" x14ac:dyDescent="0.2">
      <c r="G48" s="6" t="s">
        <v>2</v>
      </c>
    </row>
    <row r="49" spans="7:15" hidden="1" x14ac:dyDescent="0.2">
      <c r="G49" s="6" t="s">
        <v>1</v>
      </c>
      <c r="H49" s="3">
        <f>+H11</f>
        <v>1259160.8600000001</v>
      </c>
      <c r="I49" s="3">
        <f>+I11</f>
        <v>993430.64000000013</v>
      </c>
      <c r="J49" s="3">
        <f>+J11</f>
        <v>2252591.5</v>
      </c>
      <c r="K49" s="3">
        <f>+K11</f>
        <v>996329.51</v>
      </c>
      <c r="L49" s="3">
        <f>+L11</f>
        <v>683977.45</v>
      </c>
      <c r="M49" s="3">
        <f>+M11</f>
        <v>683977.45</v>
      </c>
      <c r="N49" s="3">
        <f>+N11</f>
        <v>683533.49</v>
      </c>
      <c r="O49" s="3">
        <f>+O11</f>
        <v>1568614.05</v>
      </c>
    </row>
    <row r="50" spans="7:15" hidden="1" x14ac:dyDescent="0.2">
      <c r="G50" s="6" t="s">
        <v>0</v>
      </c>
    </row>
    <row r="51" spans="7:15" hidden="1" x14ac:dyDescent="0.2">
      <c r="H51" s="3" t="e">
        <f>+H14+H17+H18+H16+#REF!+H23</f>
        <v>#REF!</v>
      </c>
      <c r="I51" s="3" t="e">
        <f>+I10+I14+I17+I18+I16+#REF!+I23</f>
        <v>#REF!</v>
      </c>
      <c r="J51" s="3" t="e">
        <f>+J10+J14+J17+J18+J16+#REF!+J23</f>
        <v>#REF!</v>
      </c>
      <c r="K51" s="3" t="e">
        <f>+K10+K14+K17+K18+K16+#REF!+K23</f>
        <v>#REF!</v>
      </c>
      <c r="L51" s="3" t="e">
        <f>+L10+L14+L17+L18+L16+#REF!+L23</f>
        <v>#REF!</v>
      </c>
      <c r="M51" s="3" t="e">
        <f>+M10+M14+M17+M18+M16+#REF!+M23</f>
        <v>#REF!</v>
      </c>
      <c r="N51" s="3" t="e">
        <f>+N10+N14+N17+N18+N16+#REF!+N23</f>
        <v>#REF!</v>
      </c>
      <c r="O51" s="3" t="e">
        <f>+O10+O14+O17+O18+O16+#REF!+O23</f>
        <v>#REF!</v>
      </c>
    </row>
    <row r="52" spans="7:15" hidden="1" x14ac:dyDescent="0.2"/>
    <row r="53" spans="7:15" hidden="1" x14ac:dyDescent="0.2">
      <c r="H53" s="3" t="e">
        <f>+H12+H13+H15+H19+#REF!+H20+H21+H25+H24+H22</f>
        <v>#REF!</v>
      </c>
      <c r="I53" s="3" t="e">
        <f>+I12+I13+I15+I19+#REF!+I20+I21+I25+I24+I22</f>
        <v>#REF!</v>
      </c>
      <c r="J53" s="3" t="e">
        <f>+J12+J13+J15+J19+#REF!+J20+J21+J25+J24+J22</f>
        <v>#REF!</v>
      </c>
      <c r="K53" s="3" t="e">
        <f>+K12+K13+K15+K19+#REF!+K20+K21+K25+K24+K22</f>
        <v>#REF!</v>
      </c>
      <c r="L53" s="3" t="e">
        <f>+L12+L13+L15+L19+#REF!+L20+L21+L25+L24+L22</f>
        <v>#REF!</v>
      </c>
      <c r="M53" s="3" t="e">
        <f>+M12+M13+M15+M19+#REF!+M20+M21+M25+M24+M22</f>
        <v>#REF!</v>
      </c>
      <c r="N53" s="3" t="e">
        <f>+N12+N13+N15+N19+#REF!+N20+N21+N25+N24+N22</f>
        <v>#REF!</v>
      </c>
      <c r="O53" s="3" t="e">
        <f>+O12+O13+O15+O19+#REF!+O20+O21+O25+O24+O22</f>
        <v>#REF!</v>
      </c>
    </row>
    <row r="54" spans="7:15" hidden="1" x14ac:dyDescent="0.2"/>
    <row r="55" spans="7:15" hidden="1" x14ac:dyDescent="0.2">
      <c r="H55" s="3" t="e">
        <f>+H49+H51+H53</f>
        <v>#REF!</v>
      </c>
      <c r="I55" s="3" t="e">
        <f>+I49+I51+I53</f>
        <v>#REF!</v>
      </c>
      <c r="J55" s="3" t="e">
        <f>+J49+J51+J53</f>
        <v>#REF!</v>
      </c>
      <c r="K55" s="3" t="e">
        <f>+K49+K51+K53</f>
        <v>#REF!</v>
      </c>
      <c r="L55" s="3" t="e">
        <f>+L49+L51+L53</f>
        <v>#REF!</v>
      </c>
      <c r="M55" s="3" t="e">
        <f>+M49+M51+M53</f>
        <v>#REF!</v>
      </c>
      <c r="N55" s="3" t="e">
        <f>+N49+N51+N53</f>
        <v>#REF!</v>
      </c>
      <c r="O55" s="3" t="e">
        <f>+O49+O51+O53</f>
        <v>#REF!</v>
      </c>
    </row>
    <row r="56" spans="7:15" hidden="1" x14ac:dyDescent="0.2">
      <c r="H56" s="3" t="e">
        <f>+H28-H55</f>
        <v>#REF!</v>
      </c>
      <c r="I56" s="3" t="e">
        <f>+I28-I55</f>
        <v>#REF!</v>
      </c>
      <c r="J56" s="3" t="e">
        <f>+J28-J55</f>
        <v>#REF!</v>
      </c>
      <c r="K56" s="3" t="e">
        <f>+K28-K55</f>
        <v>#REF!</v>
      </c>
      <c r="L56" s="3" t="e">
        <f>+L28-L55</f>
        <v>#REF!</v>
      </c>
      <c r="M56" s="3" t="e">
        <f>+M28-M55</f>
        <v>#REF!</v>
      </c>
      <c r="N56" s="3" t="e">
        <f>+N28-N55</f>
        <v>#REF!</v>
      </c>
      <c r="O56" s="3" t="e">
        <f>+O28-O55</f>
        <v>#REF!</v>
      </c>
    </row>
    <row r="57" spans="7:15" hidden="1" x14ac:dyDescent="0.2"/>
    <row r="58" spans="7:15" hidden="1" x14ac:dyDescent="0.2">
      <c r="H58" s="1">
        <v>74413983.709999993</v>
      </c>
    </row>
    <row r="59" spans="7:15" hidden="1" x14ac:dyDescent="0.2">
      <c r="H59" s="3" t="e">
        <f>+H53-H58</f>
        <v>#REF!</v>
      </c>
    </row>
    <row r="60" spans="7:15" hidden="1" x14ac:dyDescent="0.2"/>
    <row r="61" spans="7:15" hidden="1" x14ac:dyDescent="0.2"/>
    <row r="62" spans="7:15" hidden="1" x14ac:dyDescent="0.2"/>
    <row r="63" spans="7:15" hidden="1" x14ac:dyDescent="0.2"/>
    <row r="64" spans="7:15" hidden="1" x14ac:dyDescent="0.2"/>
    <row r="65" spans="7:10" hidden="1" x14ac:dyDescent="0.2">
      <c r="G65" s="6"/>
    </row>
    <row r="66" spans="7:10" hidden="1" x14ac:dyDescent="0.2">
      <c r="G66" s="6"/>
      <c r="H66" s="5"/>
      <c r="I66" s="3"/>
      <c r="J66" s="3"/>
    </row>
    <row r="67" spans="7:10" hidden="1" x14ac:dyDescent="0.2">
      <c r="G67" s="6"/>
      <c r="H67" s="5"/>
      <c r="J67" s="3"/>
    </row>
    <row r="68" spans="7:10" hidden="1" x14ac:dyDescent="0.2">
      <c r="G68" s="6"/>
      <c r="H68" s="5"/>
      <c r="J68" s="3"/>
    </row>
    <row r="69" spans="7:10" hidden="1" x14ac:dyDescent="0.2">
      <c r="G69" s="6"/>
      <c r="H69" s="5"/>
    </row>
    <row r="70" spans="7:10" hidden="1" x14ac:dyDescent="0.2">
      <c r="G70" s="6"/>
      <c r="H70" s="5"/>
    </row>
    <row r="71" spans="7:10" hidden="1" x14ac:dyDescent="0.2">
      <c r="G71" s="6"/>
      <c r="H71" s="5"/>
    </row>
    <row r="72" spans="7:10" hidden="1" x14ac:dyDescent="0.2">
      <c r="G72" s="6"/>
      <c r="H72" s="5"/>
    </row>
    <row r="73" spans="7:10" hidden="1" x14ac:dyDescent="0.2">
      <c r="G73" s="6"/>
      <c r="H73" s="5"/>
    </row>
    <row r="74" spans="7:10" hidden="1" x14ac:dyDescent="0.2">
      <c r="G74" s="6"/>
      <c r="H74" s="5"/>
    </row>
    <row r="75" spans="7:10" hidden="1" x14ac:dyDescent="0.2">
      <c r="G75" s="6"/>
      <c r="H75" s="5"/>
    </row>
    <row r="76" spans="7:10" hidden="1" x14ac:dyDescent="0.2">
      <c r="G76" s="6"/>
      <c r="H76" s="5"/>
    </row>
    <row r="77" spans="7:10" hidden="1" x14ac:dyDescent="0.2">
      <c r="G77" s="6"/>
      <c r="H77" s="5"/>
    </row>
    <row r="78" spans="7:10" hidden="1" x14ac:dyDescent="0.2">
      <c r="G78" s="6"/>
      <c r="H78" s="5"/>
    </row>
    <row r="79" spans="7:10" hidden="1" x14ac:dyDescent="0.2"/>
    <row r="80" spans="7:10" hidden="1" x14ac:dyDescent="0.2"/>
    <row r="81" spans="7:15" hidden="1" x14ac:dyDescent="0.2"/>
    <row r="82" spans="7:15" hidden="1" x14ac:dyDescent="0.2"/>
    <row r="83" spans="7:15" hidden="1" x14ac:dyDescent="0.2"/>
    <row r="84" spans="7:15" hidden="1" x14ac:dyDescent="0.2"/>
    <row r="85" spans="7:15" hidden="1" x14ac:dyDescent="0.2">
      <c r="G85" s="3"/>
    </row>
    <row r="86" spans="7:15" hidden="1" x14ac:dyDescent="0.2">
      <c r="H86" s="3"/>
      <c r="I86" s="3"/>
      <c r="J86" s="3"/>
      <c r="K86" s="3"/>
      <c r="L86" s="3"/>
      <c r="M86" s="3"/>
      <c r="N86" s="3"/>
      <c r="O86" s="3"/>
    </row>
    <row r="87" spans="7:15" hidden="1" x14ac:dyDescent="0.2">
      <c r="H87" s="3">
        <f>+H13</f>
        <v>2408644.2799999998</v>
      </c>
      <c r="I87" s="3">
        <f>+I13</f>
        <v>2559784.2400000002</v>
      </c>
      <c r="J87" s="3">
        <f>+J13</f>
        <v>4968428.5199999996</v>
      </c>
      <c r="K87" s="3">
        <f>+K13</f>
        <v>2254706.13</v>
      </c>
      <c r="L87" s="3">
        <f>+L13</f>
        <v>1786321.2100000002</v>
      </c>
      <c r="M87" s="3">
        <f>+M13</f>
        <v>1786321.2100000002</v>
      </c>
      <c r="N87" s="3">
        <f>+N13</f>
        <v>1775393.34</v>
      </c>
      <c r="O87" s="3">
        <f>+O13</f>
        <v>3182107.3099999996</v>
      </c>
    </row>
    <row r="88" spans="7:15" hidden="1" x14ac:dyDescent="0.2"/>
    <row r="89" spans="7:15" hidden="1" x14ac:dyDescent="0.2"/>
    <row r="90" spans="7:15" hidden="1" x14ac:dyDescent="0.2">
      <c r="H90" s="3">
        <f>+H14+H15+H16+H19+H20+H21+H25+H23+H24+H26+H27</f>
        <v>82414746.229999989</v>
      </c>
      <c r="I90" s="3">
        <f>+I14+I15+I16+I19+I20+I21+I25+I23+I24+I26+I27</f>
        <v>87843118.919999987</v>
      </c>
      <c r="J90" s="3">
        <f>+J14+J15+J16+J19+J20+J21+J25+J23+J24+J26+J27</f>
        <v>170257865.15000004</v>
      </c>
      <c r="K90" s="3">
        <f>+K14+K15+K16+K19+K20+K21+K25+K23+K24+K26+K27</f>
        <v>94286012</v>
      </c>
      <c r="L90" s="3">
        <f>+L14+L15+L16+L19+L20+L21+L25+L23+L24+L26+L27</f>
        <v>54534697.979999997</v>
      </c>
      <c r="M90" s="3">
        <f>+M14+M15+M16+M19+M20+M21+M25+M23+M24+M26+M27</f>
        <v>54534697.979999997</v>
      </c>
      <c r="N90" s="3">
        <f>+N14+N15+N16+N19+N20+N21+N25+N23+N24+N26+N27</f>
        <v>52806104.259999998</v>
      </c>
      <c r="O90" s="3">
        <f>+O14+O15+O16+O19+O20+O21+O25+O23+O24+O26+O27</f>
        <v>115723167.17</v>
      </c>
    </row>
    <row r="91" spans="7:15" hidden="1" x14ac:dyDescent="0.2"/>
    <row r="92" spans="7:15" hidden="1" x14ac:dyDescent="0.2">
      <c r="H92" s="3">
        <f>+H10+H11+H12+H17+H18+H22</f>
        <v>48990017.049999997</v>
      </c>
      <c r="I92" s="3">
        <f>+I10+I11+I12+I17+I18+I22</f>
        <v>35535059.960000001</v>
      </c>
      <c r="J92" s="3">
        <f>+J10+J11+J12+J17+J18+J22</f>
        <v>84525077.00999999</v>
      </c>
      <c r="K92" s="3">
        <f>+K10+K11+K12+K17+K18+K22</f>
        <v>39927420.719999999</v>
      </c>
      <c r="L92" s="3">
        <f>+L10+L11+L12+L17+L18+L22</f>
        <v>16909010.469999999</v>
      </c>
      <c r="M92" s="3">
        <f>+M10+M11+M12+M17+M18+M22</f>
        <v>16909010.469999999</v>
      </c>
      <c r="N92" s="3">
        <f>+N10+N11+N12+N17+N18+N22</f>
        <v>15862030.950000001</v>
      </c>
      <c r="O92" s="3">
        <f>+O10+O11+O12+O17+O18+O22</f>
        <v>67616066.539999977</v>
      </c>
    </row>
    <row r="93" spans="7:15" hidden="1" x14ac:dyDescent="0.2"/>
    <row r="94" spans="7:15" hidden="1" x14ac:dyDescent="0.2">
      <c r="H94" s="4">
        <f>+H87+H90+H92</f>
        <v>133813407.55999999</v>
      </c>
      <c r="I94" s="4">
        <f>+I87+I90+I92</f>
        <v>125937963.11999997</v>
      </c>
      <c r="J94" s="4">
        <f>+J87+J90+J92</f>
        <v>259751370.68000004</v>
      </c>
      <c r="K94" s="4">
        <f>+K87+K90+K92</f>
        <v>136468138.84999999</v>
      </c>
      <c r="L94" s="4">
        <f>+L87+L90+L92</f>
        <v>73230029.659999996</v>
      </c>
      <c r="M94" s="4">
        <f>+M87+M90+M92</f>
        <v>73230029.659999996</v>
      </c>
      <c r="N94" s="4">
        <f>+N87+N90+N92</f>
        <v>70443528.549999997</v>
      </c>
      <c r="O94" s="4">
        <f>+O87+O90+O92</f>
        <v>186521341.01999998</v>
      </c>
    </row>
    <row r="95" spans="7:15" hidden="1" x14ac:dyDescent="0.2">
      <c r="H95" s="3">
        <f>+H28-H94</f>
        <v>0</v>
      </c>
      <c r="I95" s="3">
        <f>+I28-I94</f>
        <v>0</v>
      </c>
      <c r="J95" s="3">
        <f>+J28-J94</f>
        <v>0</v>
      </c>
      <c r="K95" s="3">
        <f>+K28-K94</f>
        <v>0</v>
      </c>
      <c r="L95" s="3">
        <f>+L28-L94</f>
        <v>0</v>
      </c>
      <c r="M95" s="3">
        <f>+M28-M94</f>
        <v>0</v>
      </c>
      <c r="N95" s="3">
        <f>+N28-N94</f>
        <v>0</v>
      </c>
      <c r="O95" s="3">
        <f>+O28-O94</f>
        <v>0</v>
      </c>
    </row>
    <row r="96" spans="7:15" hidden="1" x14ac:dyDescent="0.2"/>
    <row r="97" hidden="1" x14ac:dyDescent="0.2"/>
    <row r="98" hidden="1" x14ac:dyDescent="0.2"/>
    <row r="99" hidden="1" x14ac:dyDescent="0.2"/>
    <row r="100" hidden="1" x14ac:dyDescent="0.2"/>
  </sheetData>
  <mergeCells count="14">
    <mergeCell ref="P28:Q28"/>
    <mergeCell ref="H34:O34"/>
    <mergeCell ref="H35:O35"/>
    <mergeCell ref="C28:D28"/>
    <mergeCell ref="P7:Q7"/>
    <mergeCell ref="B1:O1"/>
    <mergeCell ref="B2:O2"/>
    <mergeCell ref="B3:O3"/>
    <mergeCell ref="E5:F5"/>
    <mergeCell ref="B7:D9"/>
    <mergeCell ref="E7:E9"/>
    <mergeCell ref="G7:G9"/>
    <mergeCell ref="H7:N7"/>
    <mergeCell ref="O7:O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42" fitToHeight="0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PyPI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cp:lastPrinted>2018-08-01T21:46:58Z</cp:lastPrinted>
  <dcterms:created xsi:type="dcterms:W3CDTF">2018-08-01T21:46:00Z</dcterms:created>
  <dcterms:modified xsi:type="dcterms:W3CDTF">2018-08-01T21:47:11Z</dcterms:modified>
</cp:coreProperties>
</file>